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50" yWindow="600" windowWidth="28455" windowHeight="12465" activeTab="3"/>
  </bookViews>
  <sheets>
    <sheet name="Rekapitulace stavby" sheetId="1" r:id="rId1"/>
    <sheet name="SO-01.1 - Vegetační úprav..." sheetId="2" r:id="rId2"/>
    <sheet name="SO-01.2 - Vegetační úprav..." sheetId="3" r:id="rId3"/>
    <sheet name="SO-01.3 - Vegetační úprav..." sheetId="4" r:id="rId4"/>
    <sheet name="SO-01.4 - Vegetační úprav..." sheetId="5" r:id="rId5"/>
    <sheet name="SO-02 - Plazníky" sheetId="6" r:id="rId6"/>
    <sheet name="VRN - Vedlejší rozpočtové..." sheetId="7" r:id="rId7"/>
    <sheet name="Pokyny pro vyplnění" sheetId="8" r:id="rId8"/>
  </sheets>
  <definedNames>
    <definedName name="_xlnm._FilterDatabase" localSheetId="1" hidden="1">'SO-01.1 - Vegetační úprav...'!$C$88:$K$248</definedName>
    <definedName name="_xlnm._FilterDatabase" localSheetId="2" hidden="1">'SO-01.2 - Vegetační úprav...'!$C$87:$K$200</definedName>
    <definedName name="_xlnm._FilterDatabase" localSheetId="3" hidden="1">'SO-01.3 - Vegetační úprav...'!$C$87:$K$195</definedName>
    <definedName name="_xlnm._FilterDatabase" localSheetId="4" hidden="1">'SO-01.4 - Vegetační úprav...'!$C$87:$K$198</definedName>
    <definedName name="_xlnm._FilterDatabase" localSheetId="5" hidden="1">'SO-02 - Plazníky'!$C$81:$K$91</definedName>
    <definedName name="_xlnm._FilterDatabase" localSheetId="6" hidden="1">'VRN - Vedlejší rozpočtové...'!$C$81:$K$104</definedName>
    <definedName name="_xlnm.Print_Titles" localSheetId="0">'Rekapitulace stavby'!$52:$52</definedName>
    <definedName name="_xlnm.Print_Titles" localSheetId="1">'SO-01.1 - Vegetační úprav...'!$88:$88</definedName>
    <definedName name="_xlnm.Print_Titles" localSheetId="2">'SO-01.2 - Vegetační úprav...'!$87:$87</definedName>
    <definedName name="_xlnm.Print_Titles" localSheetId="3">'SO-01.3 - Vegetační úprav...'!$87:$87</definedName>
    <definedName name="_xlnm.Print_Titles" localSheetId="4">'SO-01.4 - Vegetační úprav...'!$87:$87</definedName>
    <definedName name="_xlnm.Print_Titles" localSheetId="5">'SO-02 - Plazníky'!$81:$81</definedName>
    <definedName name="_xlnm.Print_Titles" localSheetId="6">'VRN - Vedlejší rozpočtové...'!$81:$81</definedName>
    <definedName name="_xlnm.Print_Area" localSheetId="7">'Pokyny pro vyplnění'!$B$2:$K$71,'Pokyny pro vyplnění'!$B$74:$K$118,'Pokyny pro vyplnění'!$B$121:$K$161,'Pokyny pro vyplnění'!$B$164:$K$218</definedName>
    <definedName name="_xlnm.Print_Area" localSheetId="0">'Rekapitulace stavby'!$D$4:$AO$36,'Rekapitulace stavby'!$C$42:$AQ$62</definedName>
    <definedName name="_xlnm.Print_Area" localSheetId="1">'SO-01.1 - Vegetační úprav...'!$C$4:$J$41,'SO-01.1 - Vegetační úprav...'!$C$47:$J$68,'SO-01.1 - Vegetační úprav...'!$C$74:$K$248</definedName>
    <definedName name="_xlnm.Print_Area" localSheetId="2">'SO-01.2 - Vegetační úprav...'!$C$4:$J$41,'SO-01.2 - Vegetační úprav...'!$C$47:$J$67,'SO-01.2 - Vegetační úprav...'!$C$73:$K$200</definedName>
    <definedName name="_xlnm.Print_Area" localSheetId="3">'SO-01.3 - Vegetační úprav...'!$C$4:$J$41,'SO-01.3 - Vegetační úprav...'!$C$47:$J$67,'SO-01.3 - Vegetační úprav...'!$C$73:$K$195</definedName>
    <definedName name="_xlnm.Print_Area" localSheetId="4">'SO-01.4 - Vegetační úprav...'!$C$4:$J$41,'SO-01.4 - Vegetační úprav...'!$C$47:$J$67,'SO-01.4 - Vegetační úprav...'!$C$73:$K$198</definedName>
    <definedName name="_xlnm.Print_Area" localSheetId="5">'SO-02 - Plazníky'!$C$4:$J$39,'SO-02 - Plazníky'!$C$45:$J$63,'SO-02 - Plazníky'!$C$69:$K$91</definedName>
    <definedName name="_xlnm.Print_Area" localSheetId="6">'VRN - Vedlejší rozpočtové...'!$C$4:$J$39,'VRN - Vedlejší rozpočtové...'!$C$45:$J$63,'VRN - Vedlejší rozpočtové...'!$C$69:$K$104</definedName>
  </definedNames>
  <calcPr calcId="125725"/>
</workbook>
</file>

<file path=xl/calcChain.xml><?xml version="1.0" encoding="utf-8"?>
<calcChain xmlns="http://schemas.openxmlformats.org/spreadsheetml/2006/main">
  <c r="J37" i="7"/>
  <c r="J36"/>
  <c r="AY61" i="1" s="1"/>
  <c r="J35" i="7"/>
  <c r="AX61" i="1"/>
  <c r="BI102" i="7"/>
  <c r="BH102"/>
  <c r="BG102"/>
  <c r="BF102"/>
  <c r="T102"/>
  <c r="R102"/>
  <c r="P102"/>
  <c r="BI98"/>
  <c r="BH98"/>
  <c r="BG98"/>
  <c r="BF98"/>
  <c r="T98"/>
  <c r="R98"/>
  <c r="P98"/>
  <c r="BI95"/>
  <c r="BH95"/>
  <c r="BG95"/>
  <c r="BF95"/>
  <c r="T95"/>
  <c r="R95"/>
  <c r="P95"/>
  <c r="BI91"/>
  <c r="BH91"/>
  <c r="BG91"/>
  <c r="BF91"/>
  <c r="T91"/>
  <c r="R91"/>
  <c r="P91"/>
  <c r="BI85"/>
  <c r="F37" s="1"/>
  <c r="BH85"/>
  <c r="BG85"/>
  <c r="BF85"/>
  <c r="T85"/>
  <c r="R85"/>
  <c r="P85"/>
  <c r="J79"/>
  <c r="J78"/>
  <c r="F78"/>
  <c r="F76"/>
  <c r="E74"/>
  <c r="J55"/>
  <c r="J54"/>
  <c r="F54"/>
  <c r="F52"/>
  <c r="E50"/>
  <c r="J18"/>
  <c r="E18"/>
  <c r="F79" s="1"/>
  <c r="J17"/>
  <c r="J12"/>
  <c r="J76" s="1"/>
  <c r="E7"/>
  <c r="E72"/>
  <c r="J37" i="6"/>
  <c r="J36"/>
  <c r="AY60" i="1"/>
  <c r="J35" i="6"/>
  <c r="AX60" i="1" s="1"/>
  <c r="BI89" i="6"/>
  <c r="BH89"/>
  <c r="BG89"/>
  <c r="BF89"/>
  <c r="T89"/>
  <c r="T88"/>
  <c r="R89"/>
  <c r="R88" s="1"/>
  <c r="P89"/>
  <c r="P88"/>
  <c r="BI85"/>
  <c r="BH85"/>
  <c r="BG85"/>
  <c r="BF85"/>
  <c r="T85"/>
  <c r="T84" s="1"/>
  <c r="T83" s="1"/>
  <c r="T82" s="1"/>
  <c r="R85"/>
  <c r="R84" s="1"/>
  <c r="R83" s="1"/>
  <c r="R82" s="1"/>
  <c r="P85"/>
  <c r="P84" s="1"/>
  <c r="P83" s="1"/>
  <c r="P82" s="1"/>
  <c r="AU60" i="1" s="1"/>
  <c r="J79" i="6"/>
  <c r="J78"/>
  <c r="F78"/>
  <c r="F76"/>
  <c r="E74"/>
  <c r="J55"/>
  <c r="J54"/>
  <c r="F54"/>
  <c r="F52"/>
  <c r="E50"/>
  <c r="J18"/>
  <c r="E18"/>
  <c r="F79" s="1"/>
  <c r="J17"/>
  <c r="J12"/>
  <c r="J76" s="1"/>
  <c r="E7"/>
  <c r="E72" s="1"/>
  <c r="J39" i="5"/>
  <c r="J38"/>
  <c r="AY59" i="1" s="1"/>
  <c r="J37" i="5"/>
  <c r="AX59" i="1"/>
  <c r="BI196" i="5"/>
  <c r="BH196"/>
  <c r="BG196"/>
  <c r="BF196"/>
  <c r="T196"/>
  <c r="T195" s="1"/>
  <c r="R196"/>
  <c r="R195"/>
  <c r="P196"/>
  <c r="P195" s="1"/>
  <c r="BI192"/>
  <c r="BH192"/>
  <c r="BG192"/>
  <c r="BF192"/>
  <c r="T192"/>
  <c r="R192"/>
  <c r="P192"/>
  <c r="BI185"/>
  <c r="BH185"/>
  <c r="BG185"/>
  <c r="BF185"/>
  <c r="T185"/>
  <c r="R185"/>
  <c r="P185"/>
  <c r="BI181"/>
  <c r="BH181"/>
  <c r="BG181"/>
  <c r="BF181"/>
  <c r="T181"/>
  <c r="R181"/>
  <c r="P181"/>
  <c r="BI178"/>
  <c r="BH178"/>
  <c r="BG178"/>
  <c r="BF178"/>
  <c r="T178"/>
  <c r="R178"/>
  <c r="P178"/>
  <c r="BI174"/>
  <c r="BH174"/>
  <c r="BG174"/>
  <c r="BF174"/>
  <c r="T174"/>
  <c r="R174"/>
  <c r="P174"/>
  <c r="BI171"/>
  <c r="BH171"/>
  <c r="BG171"/>
  <c r="BF171"/>
  <c r="T171"/>
  <c r="R171"/>
  <c r="P171"/>
  <c r="BI167"/>
  <c r="BH167"/>
  <c r="BG167"/>
  <c r="BF167"/>
  <c r="T167"/>
  <c r="R167"/>
  <c r="P167"/>
  <c r="BI163"/>
  <c r="BH163"/>
  <c r="BG163"/>
  <c r="BF163"/>
  <c r="T163"/>
  <c r="R163"/>
  <c r="P163"/>
  <c r="BI160"/>
  <c r="BH160"/>
  <c r="BG160"/>
  <c r="BF160"/>
  <c r="T160"/>
  <c r="R160"/>
  <c r="P160"/>
  <c r="BI156"/>
  <c r="BH156"/>
  <c r="BG156"/>
  <c r="BF156"/>
  <c r="T156"/>
  <c r="R156"/>
  <c r="P156"/>
  <c r="BI153"/>
  <c r="BH153"/>
  <c r="BG153"/>
  <c r="BF153"/>
  <c r="T153"/>
  <c r="R153"/>
  <c r="P153"/>
  <c r="BI150"/>
  <c r="BH150"/>
  <c r="BG150"/>
  <c r="BF150"/>
  <c r="T150"/>
  <c r="R150"/>
  <c r="P150"/>
  <c r="BI145"/>
  <c r="BH145"/>
  <c r="BG145"/>
  <c r="BF145"/>
  <c r="T145"/>
  <c r="R145"/>
  <c r="P145"/>
  <c r="BI138"/>
  <c r="BH138"/>
  <c r="BG138"/>
  <c r="BF138"/>
  <c r="T138"/>
  <c r="R138"/>
  <c r="P138"/>
  <c r="BI134"/>
  <c r="BH134"/>
  <c r="BG134"/>
  <c r="BF134"/>
  <c r="T134"/>
  <c r="R134"/>
  <c r="P134"/>
  <c r="BI126"/>
  <c r="BH126"/>
  <c r="BG126"/>
  <c r="BF126"/>
  <c r="T126"/>
  <c r="R126"/>
  <c r="P126"/>
  <c r="BI121"/>
  <c r="BH121"/>
  <c r="BG121"/>
  <c r="BF121"/>
  <c r="T121"/>
  <c r="R121"/>
  <c r="P121"/>
  <c r="BI118"/>
  <c r="BH118"/>
  <c r="BG118"/>
  <c r="BF118"/>
  <c r="T118"/>
  <c r="R118"/>
  <c r="P118"/>
  <c r="BI111"/>
  <c r="BH111"/>
  <c r="BG111"/>
  <c r="BF111"/>
  <c r="T111"/>
  <c r="R111"/>
  <c r="P111"/>
  <c r="BI107"/>
  <c r="BH107"/>
  <c r="BG107"/>
  <c r="BF107"/>
  <c r="T107"/>
  <c r="R107"/>
  <c r="P107"/>
  <c r="BI103"/>
  <c r="BH103"/>
  <c r="BG103"/>
  <c r="BF103"/>
  <c r="T103"/>
  <c r="R103"/>
  <c r="P103"/>
  <c r="BI98"/>
  <c r="BH98"/>
  <c r="BG98"/>
  <c r="BF98"/>
  <c r="T98"/>
  <c r="R98"/>
  <c r="P98"/>
  <c r="BI91"/>
  <c r="BH91"/>
  <c r="BG91"/>
  <c r="BF91"/>
  <c r="T91"/>
  <c r="R91"/>
  <c r="P91"/>
  <c r="J85"/>
  <c r="J84"/>
  <c r="F84"/>
  <c r="F82"/>
  <c r="E80"/>
  <c r="J59"/>
  <c r="J58"/>
  <c r="F58"/>
  <c r="F56"/>
  <c r="E54"/>
  <c r="J20"/>
  <c r="E20"/>
  <c r="F85" s="1"/>
  <c r="J19"/>
  <c r="J14"/>
  <c r="J82" s="1"/>
  <c r="E7"/>
  <c r="E50" s="1"/>
  <c r="J39" i="4"/>
  <c r="J38"/>
  <c r="AY58" i="1"/>
  <c r="J37" i="4"/>
  <c r="AX58" i="1" s="1"/>
  <c r="BI193" i="4"/>
  <c r="BH193"/>
  <c r="BG193"/>
  <c r="BF193"/>
  <c r="T193"/>
  <c r="T192"/>
  <c r="R193"/>
  <c r="R192" s="1"/>
  <c r="P193"/>
  <c r="P192"/>
  <c r="BI185"/>
  <c r="BH185"/>
  <c r="BG185"/>
  <c r="BF185"/>
  <c r="T185"/>
  <c r="R185"/>
  <c r="P185"/>
  <c r="BI181"/>
  <c r="BH181"/>
  <c r="BG181"/>
  <c r="BF181"/>
  <c r="T181"/>
  <c r="R181"/>
  <c r="P181"/>
  <c r="BI178"/>
  <c r="BH178"/>
  <c r="BG178"/>
  <c r="BF178"/>
  <c r="T178"/>
  <c r="R178"/>
  <c r="P178"/>
  <c r="BI174"/>
  <c r="BH174"/>
  <c r="BG174"/>
  <c r="BF174"/>
  <c r="T174"/>
  <c r="R174"/>
  <c r="P174"/>
  <c r="BI171"/>
  <c r="BH171"/>
  <c r="BG171"/>
  <c r="BF171"/>
  <c r="T171"/>
  <c r="R171"/>
  <c r="P171"/>
  <c r="BI167"/>
  <c r="BH167"/>
  <c r="BG167"/>
  <c r="BF167"/>
  <c r="T167"/>
  <c r="R167"/>
  <c r="P167"/>
  <c r="BI163"/>
  <c r="BH163"/>
  <c r="BG163"/>
  <c r="BF163"/>
  <c r="T163"/>
  <c r="R163"/>
  <c r="P163"/>
  <c r="BI160"/>
  <c r="BH160"/>
  <c r="BG160"/>
  <c r="BF160"/>
  <c r="T160"/>
  <c r="R160"/>
  <c r="P160"/>
  <c r="BI157"/>
  <c r="BH157"/>
  <c r="BG157"/>
  <c r="BF157"/>
  <c r="T157"/>
  <c r="R157"/>
  <c r="P157"/>
  <c r="BI154"/>
  <c r="BH154"/>
  <c r="BG154"/>
  <c r="BF154"/>
  <c r="T154"/>
  <c r="R154"/>
  <c r="P154"/>
  <c r="BI151"/>
  <c r="BH151"/>
  <c r="BG151"/>
  <c r="BF151"/>
  <c r="T151"/>
  <c r="R151"/>
  <c r="P151"/>
  <c r="BI146"/>
  <c r="BH146"/>
  <c r="BG146"/>
  <c r="BF146"/>
  <c r="T146"/>
  <c r="R146"/>
  <c r="P146"/>
  <c r="BI139"/>
  <c r="BH139"/>
  <c r="BG139"/>
  <c r="BF139"/>
  <c r="T139"/>
  <c r="R139"/>
  <c r="P139"/>
  <c r="BI136"/>
  <c r="BH136"/>
  <c r="BG136"/>
  <c r="BF136"/>
  <c r="T136"/>
  <c r="R136"/>
  <c r="P136"/>
  <c r="BI131"/>
  <c r="BH131"/>
  <c r="BG131"/>
  <c r="BF131"/>
  <c r="T131"/>
  <c r="R131"/>
  <c r="P131"/>
  <c r="BI124"/>
  <c r="BH124"/>
  <c r="BG124"/>
  <c r="BF124"/>
  <c r="T124"/>
  <c r="R124"/>
  <c r="P124"/>
  <c r="BI120"/>
  <c r="BH120"/>
  <c r="BG120"/>
  <c r="BF120"/>
  <c r="T120"/>
  <c r="R120"/>
  <c r="P120"/>
  <c r="BI117"/>
  <c r="BH117"/>
  <c r="BG117"/>
  <c r="BF117"/>
  <c r="T117"/>
  <c r="R117"/>
  <c r="P117"/>
  <c r="BI111"/>
  <c r="BH111"/>
  <c r="BG111"/>
  <c r="BF111"/>
  <c r="T111"/>
  <c r="R111"/>
  <c r="P111"/>
  <c r="BI107"/>
  <c r="BH107"/>
  <c r="BG107"/>
  <c r="BF107"/>
  <c r="T107"/>
  <c r="R107"/>
  <c r="P107"/>
  <c r="BI103"/>
  <c r="BH103"/>
  <c r="BG103"/>
  <c r="BF103"/>
  <c r="T103"/>
  <c r="R103"/>
  <c r="P103"/>
  <c r="BI98"/>
  <c r="BH98"/>
  <c r="BG98"/>
  <c r="BF98"/>
  <c r="T98"/>
  <c r="R98"/>
  <c r="P98"/>
  <c r="BI91"/>
  <c r="BH91"/>
  <c r="BG91"/>
  <c r="BF91"/>
  <c r="T91"/>
  <c r="R91"/>
  <c r="P91"/>
  <c r="J85"/>
  <c r="J84"/>
  <c r="F84"/>
  <c r="F82"/>
  <c r="E80"/>
  <c r="J59"/>
  <c r="J58"/>
  <c r="F58"/>
  <c r="F56"/>
  <c r="E54"/>
  <c r="J20"/>
  <c r="E20"/>
  <c r="F85" s="1"/>
  <c r="J19"/>
  <c r="J14"/>
  <c r="J56"/>
  <c r="E7"/>
  <c r="E76" s="1"/>
  <c r="J39" i="3"/>
  <c r="J38"/>
  <c r="AY57" i="1" s="1"/>
  <c r="J37" i="3"/>
  <c r="AX57" i="1"/>
  <c r="BI198" i="3"/>
  <c r="BH198"/>
  <c r="BG198"/>
  <c r="BF198"/>
  <c r="T198"/>
  <c r="T197" s="1"/>
  <c r="R198"/>
  <c r="R197" s="1"/>
  <c r="P198"/>
  <c r="P197" s="1"/>
  <c r="BI190"/>
  <c r="BH190"/>
  <c r="BG190"/>
  <c r="BF190"/>
  <c r="T190"/>
  <c r="R190"/>
  <c r="P190"/>
  <c r="BI186"/>
  <c r="BH186"/>
  <c r="BG186"/>
  <c r="BF186"/>
  <c r="T186"/>
  <c r="R186"/>
  <c r="P186"/>
  <c r="BI183"/>
  <c r="BH183"/>
  <c r="BG183"/>
  <c r="BF183"/>
  <c r="T183"/>
  <c r="R183"/>
  <c r="P183"/>
  <c r="BI179"/>
  <c r="BH179"/>
  <c r="BG179"/>
  <c r="BF179"/>
  <c r="T179"/>
  <c r="R179"/>
  <c r="P179"/>
  <c r="BI176"/>
  <c r="BH176"/>
  <c r="BG176"/>
  <c r="BF176"/>
  <c r="T176"/>
  <c r="R176"/>
  <c r="P176"/>
  <c r="BI172"/>
  <c r="BH172"/>
  <c r="BG172"/>
  <c r="BF172"/>
  <c r="T172"/>
  <c r="R172"/>
  <c r="P172"/>
  <c r="BI168"/>
  <c r="BH168"/>
  <c r="BG168"/>
  <c r="BF168"/>
  <c r="T168"/>
  <c r="R168"/>
  <c r="P168"/>
  <c r="BI165"/>
  <c r="BH165"/>
  <c r="BG165"/>
  <c r="BF165"/>
  <c r="T165"/>
  <c r="R165"/>
  <c r="P165"/>
  <c r="BI161"/>
  <c r="BH161"/>
  <c r="BG161"/>
  <c r="BF161"/>
  <c r="T161"/>
  <c r="R161"/>
  <c r="P161"/>
  <c r="BI158"/>
  <c r="BH158"/>
  <c r="BG158"/>
  <c r="BF158"/>
  <c r="T158"/>
  <c r="R158"/>
  <c r="P158"/>
  <c r="BI155"/>
  <c r="BH155"/>
  <c r="BG155"/>
  <c r="BF155"/>
  <c r="T155"/>
  <c r="R155"/>
  <c r="P155"/>
  <c r="BI150"/>
  <c r="BH150"/>
  <c r="BG150"/>
  <c r="BF150"/>
  <c r="T150"/>
  <c r="R150"/>
  <c r="P150"/>
  <c r="BI143"/>
  <c r="BH143"/>
  <c r="BG143"/>
  <c r="BF143"/>
  <c r="T143"/>
  <c r="R143"/>
  <c r="P143"/>
  <c r="BI139"/>
  <c r="BH139"/>
  <c r="BG139"/>
  <c r="BF139"/>
  <c r="T139"/>
  <c r="R139"/>
  <c r="P139"/>
  <c r="BI134"/>
  <c r="BH134"/>
  <c r="BG134"/>
  <c r="BF134"/>
  <c r="T134"/>
  <c r="R134"/>
  <c r="P134"/>
  <c r="BI126"/>
  <c r="BH126"/>
  <c r="BG126"/>
  <c r="BF126"/>
  <c r="T126"/>
  <c r="R126"/>
  <c r="P126"/>
  <c r="BI121"/>
  <c r="BH121"/>
  <c r="BG121"/>
  <c r="BF121"/>
  <c r="T121"/>
  <c r="R121"/>
  <c r="P121"/>
  <c r="BI118"/>
  <c r="BH118"/>
  <c r="BG118"/>
  <c r="BF118"/>
  <c r="T118"/>
  <c r="R118"/>
  <c r="P118"/>
  <c r="BI111"/>
  <c r="BH111"/>
  <c r="BG111"/>
  <c r="BF111"/>
  <c r="T111"/>
  <c r="R111"/>
  <c r="P111"/>
  <c r="BI107"/>
  <c r="BH107"/>
  <c r="BG107"/>
  <c r="BF107"/>
  <c r="T107"/>
  <c r="R107"/>
  <c r="P107"/>
  <c r="BI103"/>
  <c r="BH103"/>
  <c r="BG103"/>
  <c r="BF103"/>
  <c r="T103"/>
  <c r="R103"/>
  <c r="P103"/>
  <c r="BI98"/>
  <c r="BH98"/>
  <c r="BG98"/>
  <c r="BF98"/>
  <c r="T98"/>
  <c r="R98"/>
  <c r="P98"/>
  <c r="BI91"/>
  <c r="BH91"/>
  <c r="BG91"/>
  <c r="BF91"/>
  <c r="T91"/>
  <c r="R91"/>
  <c r="P91"/>
  <c r="J85"/>
  <c r="J84"/>
  <c r="F84"/>
  <c r="F82"/>
  <c r="E80"/>
  <c r="J59"/>
  <c r="J58"/>
  <c r="F58"/>
  <c r="F56"/>
  <c r="E54"/>
  <c r="J20"/>
  <c r="E20"/>
  <c r="F85" s="1"/>
  <c r="J19"/>
  <c r="J14"/>
  <c r="J82" s="1"/>
  <c r="E7"/>
  <c r="E50" s="1"/>
  <c r="J39" i="2"/>
  <c r="J38"/>
  <c r="AY56" i="1"/>
  <c r="J37" i="2"/>
  <c r="AX56" i="1" s="1"/>
  <c r="BI246" i="2"/>
  <c r="BH246"/>
  <c r="BG246"/>
  <c r="BF246"/>
  <c r="T246"/>
  <c r="T245"/>
  <c r="R246"/>
  <c r="R245" s="1"/>
  <c r="P246"/>
  <c r="P245"/>
  <c r="BI241"/>
  <c r="BH241"/>
  <c r="BG241"/>
  <c r="BF241"/>
  <c r="T241"/>
  <c r="T240" s="1"/>
  <c r="R241"/>
  <c r="R240"/>
  <c r="P241"/>
  <c r="P240" s="1"/>
  <c r="BI237"/>
  <c r="BH237"/>
  <c r="BG237"/>
  <c r="BF237"/>
  <c r="T237"/>
  <c r="R237"/>
  <c r="P237"/>
  <c r="BI234"/>
  <c r="BH234"/>
  <c r="BG234"/>
  <c r="BF234"/>
  <c r="T234"/>
  <c r="R234"/>
  <c r="P234"/>
  <c r="BI230"/>
  <c r="BH230"/>
  <c r="BG230"/>
  <c r="BF230"/>
  <c r="T230"/>
  <c r="R230"/>
  <c r="P230"/>
  <c r="BI227"/>
  <c r="BH227"/>
  <c r="BG227"/>
  <c r="BF227"/>
  <c r="T227"/>
  <c r="R227"/>
  <c r="P227"/>
  <c r="BI225"/>
  <c r="BH225"/>
  <c r="BG225"/>
  <c r="BF225"/>
  <c r="T225"/>
  <c r="R225"/>
  <c r="P225"/>
  <c r="BI222"/>
  <c r="BH222"/>
  <c r="BG222"/>
  <c r="BF222"/>
  <c r="T222"/>
  <c r="R222"/>
  <c r="P222"/>
  <c r="BI219"/>
  <c r="BH219"/>
  <c r="BG219"/>
  <c r="BF219"/>
  <c r="T219"/>
  <c r="R219"/>
  <c r="P219"/>
  <c r="BI215"/>
  <c r="BH215"/>
  <c r="BG215"/>
  <c r="BF215"/>
  <c r="T215"/>
  <c r="R215"/>
  <c r="P215"/>
  <c r="BI212"/>
  <c r="BH212"/>
  <c r="BG212"/>
  <c r="BF212"/>
  <c r="T212"/>
  <c r="R212"/>
  <c r="P212"/>
  <c r="BI206"/>
  <c r="BH206"/>
  <c r="BG206"/>
  <c r="BF206"/>
  <c r="T206"/>
  <c r="R206"/>
  <c r="P206"/>
  <c r="BI202"/>
  <c r="BH202"/>
  <c r="BG202"/>
  <c r="BF202"/>
  <c r="T202"/>
  <c r="R202"/>
  <c r="P202"/>
  <c r="BI198"/>
  <c r="BH198"/>
  <c r="BG198"/>
  <c r="BF198"/>
  <c r="T198"/>
  <c r="R198"/>
  <c r="P198"/>
  <c r="BI194"/>
  <c r="BH194"/>
  <c r="BG194"/>
  <c r="BF194"/>
  <c r="T194"/>
  <c r="R194"/>
  <c r="P194"/>
  <c r="BI190"/>
  <c r="BH190"/>
  <c r="BG190"/>
  <c r="BF190"/>
  <c r="T190"/>
  <c r="R190"/>
  <c r="P190"/>
  <c r="BI187"/>
  <c r="BH187"/>
  <c r="BG187"/>
  <c r="BF187"/>
  <c r="T187"/>
  <c r="R187"/>
  <c r="P187"/>
  <c r="BI181"/>
  <c r="BH181"/>
  <c r="BG181"/>
  <c r="BF181"/>
  <c r="T181"/>
  <c r="R181"/>
  <c r="P181"/>
  <c r="BI178"/>
  <c r="BH178"/>
  <c r="BG178"/>
  <c r="BF178"/>
  <c r="T178"/>
  <c r="R178"/>
  <c r="P178"/>
  <c r="BI174"/>
  <c r="BH174"/>
  <c r="BG174"/>
  <c r="BF174"/>
  <c r="T174"/>
  <c r="R174"/>
  <c r="P174"/>
  <c r="BI169"/>
  <c r="BH169"/>
  <c r="BG169"/>
  <c r="BF169"/>
  <c r="T169"/>
  <c r="R169"/>
  <c r="P169"/>
  <c r="BI165"/>
  <c r="BH165"/>
  <c r="BG165"/>
  <c r="BF165"/>
  <c r="T165"/>
  <c r="R165"/>
  <c r="P165"/>
  <c r="BI161"/>
  <c r="BH161"/>
  <c r="BG161"/>
  <c r="BF161"/>
  <c r="T161"/>
  <c r="R161"/>
  <c r="P161"/>
  <c r="BI149"/>
  <c r="BH149"/>
  <c r="BG149"/>
  <c r="BF149"/>
  <c r="T149"/>
  <c r="R149"/>
  <c r="P149"/>
  <c r="BI145"/>
  <c r="BH145"/>
  <c r="BG145"/>
  <c r="BF145"/>
  <c r="T145"/>
  <c r="R145"/>
  <c r="P145"/>
  <c r="BI139"/>
  <c r="BH139"/>
  <c r="BG139"/>
  <c r="BF139"/>
  <c r="T139"/>
  <c r="R139"/>
  <c r="P139"/>
  <c r="BI129"/>
  <c r="BH129"/>
  <c r="BG129"/>
  <c r="BF129"/>
  <c r="T129"/>
  <c r="R129"/>
  <c r="P129"/>
  <c r="BI124"/>
  <c r="BH124"/>
  <c r="BG124"/>
  <c r="BF124"/>
  <c r="T124"/>
  <c r="R124"/>
  <c r="P124"/>
  <c r="BI117"/>
  <c r="BH117"/>
  <c r="BG117"/>
  <c r="BF117"/>
  <c r="T117"/>
  <c r="R117"/>
  <c r="P117"/>
  <c r="BI113"/>
  <c r="BH113"/>
  <c r="BG113"/>
  <c r="BF113"/>
  <c r="T113"/>
  <c r="R113"/>
  <c r="P113"/>
  <c r="BI110"/>
  <c r="BH110"/>
  <c r="BG110"/>
  <c r="BF110"/>
  <c r="T110"/>
  <c r="R110"/>
  <c r="P110"/>
  <c r="BI106"/>
  <c r="BH106"/>
  <c r="BG106"/>
  <c r="BF106"/>
  <c r="T106"/>
  <c r="R106"/>
  <c r="P106"/>
  <c r="BI99"/>
  <c r="BH99"/>
  <c r="BG99"/>
  <c r="BF99"/>
  <c r="T99"/>
  <c r="R99"/>
  <c r="P99"/>
  <c r="BI92"/>
  <c r="BH92"/>
  <c r="BG92"/>
  <c r="BF92"/>
  <c r="T92"/>
  <c r="R92"/>
  <c r="P92"/>
  <c r="J86"/>
  <c r="J85"/>
  <c r="F85"/>
  <c r="F83"/>
  <c r="E81"/>
  <c r="J59"/>
  <c r="J58"/>
  <c r="F58"/>
  <c r="F56"/>
  <c r="E54"/>
  <c r="J20"/>
  <c r="E20"/>
  <c r="F86" s="1"/>
  <c r="J19"/>
  <c r="J14"/>
  <c r="J83" s="1"/>
  <c r="E7"/>
  <c r="E50" s="1"/>
  <c r="L50" i="1"/>
  <c r="AM50"/>
  <c r="AM49"/>
  <c r="L49"/>
  <c r="AM47"/>
  <c r="L47"/>
  <c r="L45"/>
  <c r="L44"/>
  <c r="BK234" i="2"/>
  <c r="BK215"/>
  <c r="BK198"/>
  <c r="J174"/>
  <c r="BK99"/>
  <c r="J230"/>
  <c r="J198"/>
  <c r="BK149"/>
  <c r="BK187"/>
  <c r="J129"/>
  <c r="BK186" i="3"/>
  <c r="BK155"/>
  <c r="J111"/>
  <c r="J198"/>
  <c r="J168"/>
  <c r="J134"/>
  <c r="J98"/>
  <c r="J163" i="4"/>
  <c r="J120"/>
  <c r="BK91"/>
  <c r="BK163"/>
  <c r="BK131"/>
  <c r="BK98"/>
  <c r="J167" i="5"/>
  <c r="J121"/>
  <c r="J192"/>
  <c r="J163"/>
  <c r="BK126"/>
  <c r="J85" i="6"/>
  <c r="J98" i="7"/>
  <c r="BK246" i="2"/>
  <c r="J225"/>
  <c r="J149"/>
  <c r="J113"/>
  <c r="J234"/>
  <c r="J194"/>
  <c r="J117"/>
  <c r="J202"/>
  <c r="BK117"/>
  <c r="J186" i="3"/>
  <c r="J158"/>
  <c r="J118"/>
  <c r="BK190"/>
  <c r="BK158"/>
  <c r="BK118"/>
  <c r="J178" i="4"/>
  <c r="BK154"/>
  <c r="BK124"/>
  <c r="J193"/>
  <c r="BK167"/>
  <c r="BK136"/>
  <c r="J91"/>
  <c r="BK163" i="5"/>
  <c r="J126"/>
  <c r="BK196"/>
  <c r="BK167"/>
  <c r="J134"/>
  <c r="BK98"/>
  <c r="BK237" i="2"/>
  <c r="BK219"/>
  <c r="BK202"/>
  <c r="BK178"/>
  <c r="BK145"/>
  <c r="J241"/>
  <c r="J187"/>
  <c r="BK124"/>
  <c r="BK169"/>
  <c r="BK113"/>
  <c r="BK176" i="3"/>
  <c r="J143"/>
  <c r="J121"/>
  <c r="BK183"/>
  <c r="J155"/>
  <c r="BK121"/>
  <c r="J181" i="4"/>
  <c r="J151"/>
  <c r="BK111"/>
  <c r="J174"/>
  <c r="BK151"/>
  <c r="J107"/>
  <c r="BK174" i="5"/>
  <c r="BK145"/>
  <c r="BK103"/>
  <c r="J185"/>
  <c r="BK153"/>
  <c r="J111"/>
  <c r="J89" i="6"/>
  <c r="BK98" i="7"/>
  <c r="J91"/>
  <c r="J222" i="2"/>
  <c r="J124"/>
  <c r="J246"/>
  <c r="J215"/>
  <c r="J161"/>
  <c r="J212"/>
  <c r="BK181"/>
  <c r="J99"/>
  <c r="J172" i="3"/>
  <c r="BK139"/>
  <c r="J103"/>
  <c r="BK172"/>
  <c r="J150"/>
  <c r="BK91"/>
  <c r="J171" i="4"/>
  <c r="J146"/>
  <c r="J117"/>
  <c r="BK181"/>
  <c r="J154"/>
  <c r="J111"/>
  <c r="J181" i="5"/>
  <c r="BK150"/>
  <c r="J107"/>
  <c r="BK178"/>
  <c r="J156"/>
  <c r="BK121"/>
  <c r="BK89" i="6"/>
  <c r="BK95" i="7"/>
  <c r="J85"/>
  <c r="BK241" i="2"/>
  <c r="BK227"/>
  <c r="BK212"/>
  <c r="BK206"/>
  <c r="BK194"/>
  <c r="J190"/>
  <c r="BK161"/>
  <c r="BK129"/>
  <c r="BK110"/>
  <c r="J92"/>
  <c r="BK225"/>
  <c r="J219"/>
  <c r="BK174"/>
  <c r="J165"/>
  <c r="J110"/>
  <c r="AS55" i="1"/>
  <c r="BK198" i="3"/>
  <c r="J183"/>
  <c r="BK168"/>
  <c r="J161"/>
  <c r="BK134"/>
  <c r="BK103"/>
  <c r="BK98"/>
  <c r="J176"/>
  <c r="BK161"/>
  <c r="BK143"/>
  <c r="BK111"/>
  <c r="BK193" i="4"/>
  <c r="BK174"/>
  <c r="J157"/>
  <c r="BK139"/>
  <c r="BK117"/>
  <c r="BK103"/>
  <c r="J185"/>
  <c r="BK171"/>
  <c r="BK157"/>
  <c r="J139"/>
  <c r="BK120"/>
  <c r="J196" i="5"/>
  <c r="BK185"/>
  <c r="BK156"/>
  <c r="J153"/>
  <c r="BK134"/>
  <c r="BK111"/>
  <c r="BK91"/>
  <c r="J178"/>
  <c r="J171"/>
  <c r="J145"/>
  <c r="J138"/>
  <c r="J103"/>
  <c r="J91"/>
  <c r="BK102" i="7"/>
  <c r="J102"/>
  <c r="J95"/>
  <c r="J237" i="2"/>
  <c r="BK230"/>
  <c r="J181"/>
  <c r="BK165"/>
  <c r="BK139"/>
  <c r="J106"/>
  <c r="BK92"/>
  <c r="J227"/>
  <c r="BK222"/>
  <c r="J169"/>
  <c r="J145"/>
  <c r="BK106"/>
  <c r="J206"/>
  <c r="BK190"/>
  <c r="J178"/>
  <c r="J139"/>
  <c r="J190" i="3"/>
  <c r="BK179"/>
  <c r="BK165"/>
  <c r="BK150"/>
  <c r="J126"/>
  <c r="J107"/>
  <c r="J91"/>
  <c r="J179"/>
  <c r="J165"/>
  <c r="J139"/>
  <c r="BK126"/>
  <c r="BK107"/>
  <c r="BK185" i="4"/>
  <c r="J167"/>
  <c r="J160"/>
  <c r="J136"/>
  <c r="J131"/>
  <c r="BK107"/>
  <c r="J98"/>
  <c r="BK178"/>
  <c r="BK160"/>
  <c r="BK146"/>
  <c r="J124"/>
  <c r="J103"/>
  <c r="BK192" i="5"/>
  <c r="BK171"/>
  <c r="J160"/>
  <c r="BK138"/>
  <c r="J118"/>
  <c r="J98"/>
  <c r="BK181"/>
  <c r="J174"/>
  <c r="BK160"/>
  <c r="J150"/>
  <c r="BK118"/>
  <c r="BK107"/>
  <c r="BK85" i="6"/>
  <c r="BK91" i="7"/>
  <c r="BK85"/>
  <c r="BK91" i="2" l="1"/>
  <c r="J91" s="1"/>
  <c r="J65" s="1"/>
  <c r="T91"/>
  <c r="T90"/>
  <c r="T89" s="1"/>
  <c r="BK90" i="3"/>
  <c r="J90"/>
  <c r="J65"/>
  <c r="T90"/>
  <c r="T89" s="1"/>
  <c r="T88" s="1"/>
  <c r="P90" i="4"/>
  <c r="P89" s="1"/>
  <c r="P88" s="1"/>
  <c r="AU58" i="1" s="1"/>
  <c r="T90" i="4"/>
  <c r="T89" s="1"/>
  <c r="T88" s="1"/>
  <c r="BK90" i="5"/>
  <c r="J90"/>
  <c r="J65" s="1"/>
  <c r="T90"/>
  <c r="T89"/>
  <c r="T88"/>
  <c r="BK84" i="7"/>
  <c r="J84" s="1"/>
  <c r="J61" s="1"/>
  <c r="P84"/>
  <c r="BK94"/>
  <c r="J94" s="1"/>
  <c r="J62" s="1"/>
  <c r="R94"/>
  <c r="R83" s="1"/>
  <c r="R82" s="1"/>
  <c r="P91" i="2"/>
  <c r="P90" s="1"/>
  <c r="P89" s="1"/>
  <c r="AU56" i="1" s="1"/>
  <c r="R91" i="2"/>
  <c r="R90" s="1"/>
  <c r="R89" s="1"/>
  <c r="P90" i="3"/>
  <c r="P89" s="1"/>
  <c r="P88" s="1"/>
  <c r="AU57" i="1" s="1"/>
  <c r="R90" i="3"/>
  <c r="R89" s="1"/>
  <c r="R88" s="1"/>
  <c r="BK90" i="4"/>
  <c r="J90" s="1"/>
  <c r="J65" s="1"/>
  <c r="R90"/>
  <c r="R89" s="1"/>
  <c r="R88" s="1"/>
  <c r="P90" i="5"/>
  <c r="P89"/>
  <c r="P88" s="1"/>
  <c r="AU59" i="1" s="1"/>
  <c r="R90" i="5"/>
  <c r="R89"/>
  <c r="R88" s="1"/>
  <c r="R84" i="7"/>
  <c r="T84"/>
  <c r="P94"/>
  <c r="T94"/>
  <c r="BK240" i="2"/>
  <c r="J240" s="1"/>
  <c r="J66" s="1"/>
  <c r="BK245"/>
  <c r="J245"/>
  <c r="J67" s="1"/>
  <c r="BK197" i="3"/>
  <c r="J197"/>
  <c r="J66"/>
  <c r="BK192" i="4"/>
  <c r="J192" s="1"/>
  <c r="J66" s="1"/>
  <c r="BK195" i="5"/>
  <c r="J195" s="1"/>
  <c r="J66" s="1"/>
  <c r="BK84" i="6"/>
  <c r="J84"/>
  <c r="J61" s="1"/>
  <c r="BK88"/>
  <c r="J88"/>
  <c r="J62"/>
  <c r="E48" i="7"/>
  <c r="J52"/>
  <c r="F55"/>
  <c r="BE85"/>
  <c r="BE91"/>
  <c r="BE95"/>
  <c r="BE98"/>
  <c r="BE102"/>
  <c r="BD61" i="1"/>
  <c r="E48" i="6"/>
  <c r="J52"/>
  <c r="F55"/>
  <c r="BE85"/>
  <c r="BE89"/>
  <c r="J56" i="5"/>
  <c r="F59"/>
  <c r="E76"/>
  <c r="BE91"/>
  <c r="BE111"/>
  <c r="BE118"/>
  <c r="BE121"/>
  <c r="BE134"/>
  <c r="BE150"/>
  <c r="BE156"/>
  <c r="BE163"/>
  <c r="BE167"/>
  <c r="BE174"/>
  <c r="BE178"/>
  <c r="BE185"/>
  <c r="BE192"/>
  <c r="BE196"/>
  <c r="BE98"/>
  <c r="BE103"/>
  <c r="BE107"/>
  <c r="BE126"/>
  <c r="BE138"/>
  <c r="BE145"/>
  <c r="BE153"/>
  <c r="BE160"/>
  <c r="BE171"/>
  <c r="BE181"/>
  <c r="BK89" i="3"/>
  <c r="BK88"/>
  <c r="J88" s="1"/>
  <c r="J63" s="1"/>
  <c r="J82" i="4"/>
  <c r="BE91"/>
  <c r="BE107"/>
  <c r="BE111"/>
  <c r="BE117"/>
  <c r="BE124"/>
  <c r="BE131"/>
  <c r="BE139"/>
  <c r="BE146"/>
  <c r="BE151"/>
  <c r="BE154"/>
  <c r="BE157"/>
  <c r="BE160"/>
  <c r="BE163"/>
  <c r="BE174"/>
  <c r="BE178"/>
  <c r="BE185"/>
  <c r="E50"/>
  <c r="F59"/>
  <c r="BE98"/>
  <c r="BE103"/>
  <c r="BE120"/>
  <c r="BE136"/>
  <c r="BE167"/>
  <c r="BE171"/>
  <c r="BE181"/>
  <c r="BE193"/>
  <c r="J56" i="3"/>
  <c r="F59"/>
  <c r="E76"/>
  <c r="BE98"/>
  <c r="BE107"/>
  <c r="BE111"/>
  <c r="BE121"/>
  <c r="BE139"/>
  <c r="BE143"/>
  <c r="BE158"/>
  <c r="BE168"/>
  <c r="BE172"/>
  <c r="BE179"/>
  <c r="BE183"/>
  <c r="BE198"/>
  <c r="BE91"/>
  <c r="BE103"/>
  <c r="BE118"/>
  <c r="BE126"/>
  <c r="BE134"/>
  <c r="BE150"/>
  <c r="BE155"/>
  <c r="BE161"/>
  <c r="BE165"/>
  <c r="BE176"/>
  <c r="BE186"/>
  <c r="BE190"/>
  <c r="J56" i="2"/>
  <c r="E77"/>
  <c r="BE92"/>
  <c r="BE99"/>
  <c r="BE106"/>
  <c r="BE124"/>
  <c r="BE149"/>
  <c r="BE161"/>
  <c r="BE194"/>
  <c r="BE110"/>
  <c r="BE129"/>
  <c r="BE139"/>
  <c r="BE178"/>
  <c r="BE198"/>
  <c r="BE212"/>
  <c r="BE227"/>
  <c r="BE237"/>
  <c r="BE241"/>
  <c r="F59"/>
  <c r="BE113"/>
  <c r="BE117"/>
  <c r="BE145"/>
  <c r="BE165"/>
  <c r="BE169"/>
  <c r="BE174"/>
  <c r="BE181"/>
  <c r="BE187"/>
  <c r="BE190"/>
  <c r="BE202"/>
  <c r="BE206"/>
  <c r="BE215"/>
  <c r="BE219"/>
  <c r="BE222"/>
  <c r="BE225"/>
  <c r="BE230"/>
  <c r="BE234"/>
  <c r="BE246"/>
  <c r="F36"/>
  <c r="BA56" i="1" s="1"/>
  <c r="F39" i="2"/>
  <c r="BD56" i="1" s="1"/>
  <c r="F37" i="3"/>
  <c r="BB57" i="1" s="1"/>
  <c r="F39" i="3"/>
  <c r="BD57" i="1" s="1"/>
  <c r="F38" i="4"/>
  <c r="BC58" i="1" s="1"/>
  <c r="F36" i="5"/>
  <c r="BA59" i="1" s="1"/>
  <c r="F34" i="6"/>
  <c r="BA60" i="1" s="1"/>
  <c r="F35" i="6"/>
  <c r="BB60" i="1" s="1"/>
  <c r="F36" i="6"/>
  <c r="BC60" i="1" s="1"/>
  <c r="J34" i="7"/>
  <c r="AW61" i="1" s="1"/>
  <c r="AS54"/>
  <c r="F37" i="2"/>
  <c r="BB56" i="1"/>
  <c r="J36" i="3"/>
  <c r="AW57" i="1" s="1"/>
  <c r="F38" i="3"/>
  <c r="BC57" i="1"/>
  <c r="J36" i="4"/>
  <c r="AW58" i="1" s="1"/>
  <c r="F37" i="4"/>
  <c r="BB58" i="1" s="1"/>
  <c r="F37" i="5"/>
  <c r="BB59" i="1" s="1"/>
  <c r="F34" i="7"/>
  <c r="BA61" i="1"/>
  <c r="F35" i="7"/>
  <c r="BB61" i="1" s="1"/>
  <c r="J36" i="2"/>
  <c r="AW56" i="1"/>
  <c r="F36" i="3"/>
  <c r="BA57" i="1" s="1"/>
  <c r="F39" i="4"/>
  <c r="BD58" i="1" s="1"/>
  <c r="F38" i="5"/>
  <c r="BC59" i="1" s="1"/>
  <c r="J34" i="6"/>
  <c r="AW60" i="1"/>
  <c r="F37" i="6"/>
  <c r="BD60" i="1" s="1"/>
  <c r="F36" i="7"/>
  <c r="BC61" i="1"/>
  <c r="F38" i="2"/>
  <c r="BC56" i="1" s="1"/>
  <c r="F36" i="4"/>
  <c r="BA58" i="1" s="1"/>
  <c r="J36" i="5"/>
  <c r="AW59" i="1" s="1"/>
  <c r="F39" i="5"/>
  <c r="BD59" i="1"/>
  <c r="BK89" i="5" l="1"/>
  <c r="J89" s="1"/>
  <c r="J64" s="1"/>
  <c r="BK89" i="4"/>
  <c r="J89" s="1"/>
  <c r="J64" s="1"/>
  <c r="P83" i="7"/>
  <c r="P82" s="1"/>
  <c r="AU61" i="1" s="1"/>
  <c r="T83" i="7"/>
  <c r="T82"/>
  <c r="BK83" i="6"/>
  <c r="J83" s="1"/>
  <c r="J60" s="1"/>
  <c r="BK83" i="7"/>
  <c r="BK82" s="1"/>
  <c r="J82" s="1"/>
  <c r="J59" s="1"/>
  <c r="BK90" i="2"/>
  <c r="J90" s="1"/>
  <c r="J64" s="1"/>
  <c r="J89" i="3"/>
  <c r="J64" s="1"/>
  <c r="AU55" i="1"/>
  <c r="F35" i="3"/>
  <c r="AZ57" i="1" s="1"/>
  <c r="F35" i="4"/>
  <c r="AZ58" i="1" s="1"/>
  <c r="BA55"/>
  <c r="BD55"/>
  <c r="F33" i="6"/>
  <c r="AZ60" i="1" s="1"/>
  <c r="F33" i="7"/>
  <c r="AZ61" i="1" s="1"/>
  <c r="F35" i="2"/>
  <c r="AZ56" i="1" s="1"/>
  <c r="J35" i="3"/>
  <c r="AV57" i="1" s="1"/>
  <c r="AT57" s="1"/>
  <c r="J32" i="3"/>
  <c r="AG57" i="1" s="1"/>
  <c r="J35" i="4"/>
  <c r="AV58" i="1" s="1"/>
  <c r="AT58" s="1"/>
  <c r="F35" i="5"/>
  <c r="AZ59" i="1" s="1"/>
  <c r="BB55"/>
  <c r="AX55" s="1"/>
  <c r="BC55"/>
  <c r="AY55" s="1"/>
  <c r="J33" i="7"/>
  <c r="AV61" i="1" s="1"/>
  <c r="AT61" s="1"/>
  <c r="J35" i="2"/>
  <c r="AV56" i="1"/>
  <c r="AT56" s="1"/>
  <c r="J35" i="5"/>
  <c r="AV59" i="1" s="1"/>
  <c r="AT59" s="1"/>
  <c r="J33" i="6"/>
  <c r="AV60" i="1" s="1"/>
  <c r="AT60" s="1"/>
  <c r="AU54" l="1"/>
  <c r="BK88" i="5"/>
  <c r="J88" s="1"/>
  <c r="J63" s="1"/>
  <c r="BK88" i="4"/>
  <c r="J88" s="1"/>
  <c r="J32" s="1"/>
  <c r="AG58" i="1" s="1"/>
  <c r="BK82" i="6"/>
  <c r="J82"/>
  <c r="J59" s="1"/>
  <c r="J83" i="7"/>
  <c r="J60"/>
  <c r="BK89" i="2"/>
  <c r="J89" s="1"/>
  <c r="J63" s="1"/>
  <c r="AN57" i="1"/>
  <c r="J41" i="3"/>
  <c r="BA54" i="1"/>
  <c r="W30" s="1"/>
  <c r="BD54"/>
  <c r="W33" s="1"/>
  <c r="J30" i="7"/>
  <c r="AG61" i="1" s="1"/>
  <c r="AZ55"/>
  <c r="AV55" s="1"/>
  <c r="BB54"/>
  <c r="W31" s="1"/>
  <c r="AW55"/>
  <c r="BC54"/>
  <c r="W32" s="1"/>
  <c r="J32" i="5" l="1"/>
  <c r="AG59" i="1" s="1"/>
  <c r="AN59" s="1"/>
  <c r="J41" i="4"/>
  <c r="J39" i="7"/>
  <c r="J63" i="4"/>
  <c r="J41" i="5"/>
  <c r="AN58" i="1"/>
  <c r="AN61"/>
  <c r="AW54"/>
  <c r="AK30" s="1"/>
  <c r="J32" i="2"/>
  <c r="AG56" i="1"/>
  <c r="J30" i="6"/>
  <c r="AG60" i="1" s="1"/>
  <c r="AT55"/>
  <c r="AZ54"/>
  <c r="W29" s="1"/>
  <c r="AX54"/>
  <c r="AY54"/>
  <c r="J41" i="2" l="1"/>
  <c r="J39" i="6"/>
  <c r="AN56" i="1"/>
  <c r="AN60"/>
  <c r="AG55"/>
  <c r="AG54" s="1"/>
  <c r="AK26" s="1"/>
  <c r="AV54"/>
  <c r="AK29" s="1"/>
  <c r="AK35" l="1"/>
  <c r="AN55"/>
  <c r="AT54"/>
  <c r="AN54" s="1"/>
</calcChain>
</file>

<file path=xl/sharedStrings.xml><?xml version="1.0" encoding="utf-8"?>
<sst xmlns="http://schemas.openxmlformats.org/spreadsheetml/2006/main" count="5326" uniqueCount="730">
  <si>
    <t>Export Komplet</t>
  </si>
  <si>
    <t>VZ</t>
  </si>
  <si>
    <t>2.0</t>
  </si>
  <si>
    <t>ZAMOK</t>
  </si>
  <si>
    <t>False</t>
  </si>
  <si>
    <t>{c2d5256e-eb00-4a25-b6bf-b2a07d78732d}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</si>
  <si>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</si>
  <si>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</si>
  <si>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</si>
  <si>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</si>
  <si>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</si>
  <si>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</si>
  <si>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</si>
  <si>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</si>
  <si>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20055_RA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</si>
  <si>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</si>
  <si>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</si>
  <si>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Projektové dokumentace 2020, část 1 Biokoridor a biocentrum v k.ú. Mančice a Rašovice</t>
  </si>
  <si>
    <t>KSO:</t>
  </si>
  <si>
    <t/>
  </si>
  <si>
    <t>CC-CZ:</t>
  </si>
  <si>
    <t>Místo:</t>
  </si>
  <si>
    <t xml:space="preserve"> Mančice a Rašovice</t>
  </si>
  <si>
    <t>Datum:</t>
  </si>
  <si>
    <t>27. 4. 2022</t>
  </si>
  <si>
    <t>Zadavatel:</t>
  </si>
  <si>
    <t>IČ:</t>
  </si>
  <si>
    <t>01312774</t>
  </si>
  <si>
    <t xml:space="preserve">ČR - SPÚ. pobočka Kutná  Hora </t>
  </si>
  <si>
    <t>DIČ:</t>
  </si>
  <si>
    <t>Uchazeč:</t>
  </si>
  <si>
    <t>Vyplň údaj</t>
  </si>
  <si>
    <t>Projektant:</t>
  </si>
  <si>
    <t>63486466</t>
  </si>
  <si>
    <t>ATELIER FONTES s.r.o.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</si>
  <si>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</si>
  <si>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</si>
  <si>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</si>
  <si>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</si>
  <si>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</si>
  <si>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</si>
  <si>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</si>
  <si>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</si>
  <si>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</si>
  <si>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</si>
  <si>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</si>
  <si>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</si>
  <si>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</si>
  <si>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</si>
  <si>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</si>
  <si>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</si>
  <si>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</si>
  <si>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</si>
  <si>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</si>
  <si>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</si>
  <si>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</si>
  <si>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</si>
  <si>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</si>
  <si>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</si>
  <si>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</si>
  <si>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</si>
  <si>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</si>
  <si>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</si>
  <si>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</si>
  <si>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</si>
  <si>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</si>
  <si>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</si>
  <si>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</si>
  <si>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</si>
  <si>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</si>
  <si>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</si>
  <si>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</si>
  <si>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</si>
  <si>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</si>
  <si>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</si>
  <si>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</si>
  <si>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</si>
  <si>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SO-01</t>
  </si>
  <si>
    <t>Vegetační úprav</t>
  </si>
  <si>
    <t>STA</t>
  </si>
  <si>
    <t>1</t>
  </si>
  <si>
    <t>{69b5c521-22f7-4d93-aa91-8986b8b9fb62}</t>
  </si>
  <si>
    <t>2</t>
  </si>
  <si>
    <t>/</t>
  </si>
  <si>
    <t>SO-01.1</t>
  </si>
  <si>
    <t>Vegetační úpravy - realizace</t>
  </si>
  <si>
    <t>Soupis</t>
  </si>
  <si>
    <t>{831cd480-f01f-4814-b24d-81e910e9d6a0}</t>
  </si>
  <si>
    <t>SO-01.2</t>
  </si>
  <si>
    <t>Vegetační úpravy - následná péče v 1. roce</t>
  </si>
  <si>
    <t>{8e5ced66-11cd-493e-9f2e-2c9db1ed2937}</t>
  </si>
  <si>
    <t>SO-01.3</t>
  </si>
  <si>
    <t>Vegetační úpravy - následná péče v 2. roce</t>
  </si>
  <si>
    <t>{c8a1fd39-99d3-4069-a7cc-f0c10763562a}</t>
  </si>
  <si>
    <t>SO-01.4</t>
  </si>
  <si>
    <t>Vegetační úpravy - následná péče v 3. roce</t>
  </si>
  <si>
    <t>{f536a59e-436d-4d4b-b50f-2f35ec7012f8}</t>
  </si>
  <si>
    <t>SO-02</t>
  </si>
  <si>
    <t>Plazníky</t>
  </si>
  <si>
    <t>{71572a67-d84b-4f28-8907-4b983b746750}</t>
  </si>
  <si>
    <t>VRN</t>
  </si>
  <si>
    <t>Vedlejší rozpočtové náklady</t>
  </si>
  <si>
    <t>{8df232d4-9c1a-4a0e-9411-776f3e3b9baa}</t>
  </si>
  <si>
    <t>KRYCÍ LIST SOUPISU PRACÍ</t>
  </si>
  <si>
    <t>Objekt:</t>
  </si>
  <si>
    <t>SO-01 - Vegetační úprav</t>
  </si>
  <si>
    <t>Soupis:</t>
  </si>
  <si>
    <t>SO-01.1 - Vegetační úpravy - realizace</t>
  </si>
  <si>
    <t>Mančice a Rašovice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</si>
  <si>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</si>
  <si>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</si>
  <si>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</si>
  <si>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</si>
  <si>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</si>
  <si>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</si>
  <si>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9 - Ostatní konstrukce a práce, bourání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</si>
  <si>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</si>
  <si>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</si>
  <si>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</si>
  <si>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</si>
  <si>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</si>
  <si>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</si>
  <si>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</si>
  <si>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</si>
  <si>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</si>
  <si>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</si>
  <si>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</si>
  <si>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</si>
  <si>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</si>
  <si>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</si>
  <si>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</si>
  <si>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</si>
  <si>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</si>
  <si>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</si>
  <si>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</si>
  <si>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183408312</t>
  </si>
  <si>
    <t>Smykování na plochách přes 1 ha v půdě střední</t>
  </si>
  <si>
    <t>ha</t>
  </si>
  <si>
    <t>CS ÚRS 2022 01</t>
  </si>
  <si>
    <t>4</t>
  </si>
  <si>
    <t>-1127257381</t>
  </si>
  <si>
    <t>PP</t>
  </si>
  <si>
    <t>Smykování na plochách jednotlivě přes 1 ha, v půdě střední</t>
  </si>
  <si>
    <t>Online PSC</t>
  </si>
  <si>
    <t>https://podminky.urs.cz/item/CS_URS_2022_01/183408312</t>
  </si>
  <si>
    <t>P</t>
  </si>
  <si>
    <t>Poznámka k položce:_x000D_
dvakrát plocha ÚSES plus plocha dočasného přístupu</t>
  </si>
  <si>
    <t>VV</t>
  </si>
  <si>
    <t>33662*2/10000</t>
  </si>
  <si>
    <t>"přístup" 3360/10000</t>
  </si>
  <si>
    <t>Součet</t>
  </si>
  <si>
    <t>183551313</t>
  </si>
  <si>
    <t>Úprava půdy orbou střední do 0,24 m ploch do 5 ha sklonu do 5°</t>
  </si>
  <si>
    <t>1805810799</t>
  </si>
  <si>
    <t>Úprava zemědělské půdy - orba střední, hl. do 0,24 m, na ploše jednotlivě do 5 ha, o sklonu do 5°</t>
  </si>
  <si>
    <t>https://podminky.urs.cz/item/CS_URS_2022_01/183551313</t>
  </si>
  <si>
    <t>Poznámka k položce:_x000D_
 plocha ÚSES plus plocha dočasného přístupu</t>
  </si>
  <si>
    <t>33662/10000</t>
  </si>
  <si>
    <t>3</t>
  </si>
  <si>
    <t>183403114</t>
  </si>
  <si>
    <t>Obdělání půdy kultivátorováním v rovině a svahu do 1:5</t>
  </si>
  <si>
    <t>m2</t>
  </si>
  <si>
    <t>-596234762</t>
  </si>
  <si>
    <t>Obdělání půdy kultivátorováním v rovině nebo na svahu do 1:5</t>
  </si>
  <si>
    <t>https://podminky.urs.cz/item/CS_URS_2022_01/183403114</t>
  </si>
  <si>
    <t>Poznámka k položce:_x000D_
plošné zapravení kondicionéru do půdy</t>
  </si>
  <si>
    <t>026.R5</t>
  </si>
  <si>
    <t>Aplikace půdního kondicionéru plošná</t>
  </si>
  <si>
    <t>-649432202</t>
  </si>
  <si>
    <t>Poznámka k položce:_x000D_
celá plocha LBK</t>
  </si>
  <si>
    <t>5</t>
  </si>
  <si>
    <t>M</t>
  </si>
  <si>
    <t>026.R4</t>
  </si>
  <si>
    <t>Půdní kondicionér dle TZ</t>
  </si>
  <si>
    <t>kg</t>
  </si>
  <si>
    <t>8</t>
  </si>
  <si>
    <t>-1306606163</t>
  </si>
  <si>
    <t>Poznámka k položce:_x000D_
typu Agrosil</t>
  </si>
  <si>
    <t>"plošná aplikace" 33662/100*10</t>
  </si>
  <si>
    <t>6</t>
  </si>
  <si>
    <t>183101113</t>
  </si>
  <si>
    <t>Hloubení jamek bez výměny půdy zeminy tř 1 až 4 obj přes 0,02 do 0,05 m3 v rovině a svahu do 1:5</t>
  </si>
  <si>
    <t>kus</t>
  </si>
  <si>
    <t>-1706591672</t>
  </si>
  <si>
    <t>Hloubení jamek pro vysazování rostlin v zemině tř.1 až 4 bez výměny půdy v rovině nebo na svahu do 1:5, objemu přes 0,02 do 0,05 m3</t>
  </si>
  <si>
    <t>https://podminky.urs.cz/item/CS_URS_2022_01/183101113</t>
  </si>
  <si>
    <t>Poznámka k položce:_x000D_
stromy a keře v oplocenkách</t>
  </si>
  <si>
    <t>"stromy, objem jamky 0,037m3" 1443</t>
  </si>
  <si>
    <t>"keře, objem jamky 0,027m3" 1321</t>
  </si>
  <si>
    <t>7</t>
  </si>
  <si>
    <t>184102111</t>
  </si>
  <si>
    <t>Výsadba dřeviny s balem D přes 0,1 do 0,2 m do jamky se zalitím v rovině a svahu do 1:5</t>
  </si>
  <si>
    <t>1573120673</t>
  </si>
  <si>
    <t>Výsadba dřeviny s balem do předem vyhloubené jamky se zalitím v rovině nebo na svahu do 1:5, při průměru balu přes 100 do 200 mm</t>
  </si>
  <si>
    <t>https://podminky.urs.cz/item/CS_URS_2022_01/184102111</t>
  </si>
  <si>
    <t>Poznámka k položce:_x000D_
stromy v oplocenkách</t>
  </si>
  <si>
    <t>1292+151</t>
  </si>
  <si>
    <t>02601.R</t>
  </si>
  <si>
    <t>Sazenice dřevin listnaté, poloodrostky 0,8 - 1,2 m, obalované</t>
  </si>
  <si>
    <t>-1894653203</t>
  </si>
  <si>
    <t>"Lípa malolistá"  270</t>
  </si>
  <si>
    <t>"Habr obecný" 267</t>
  </si>
  <si>
    <t>"Javor klen"   203</t>
  </si>
  <si>
    <t xml:space="preserve">"Javor mléč" 174 </t>
  </si>
  <si>
    <t>"Dub zimní "190</t>
  </si>
  <si>
    <t xml:space="preserve">"Topol osika" 94 </t>
  </si>
  <si>
    <t>"bříza bílá" 94</t>
  </si>
  <si>
    <t>9</t>
  </si>
  <si>
    <t>02602.R</t>
  </si>
  <si>
    <t>Sazenice ovocných dřevin, krytokořenné, výška 1,2- 1,51 m</t>
  </si>
  <si>
    <t>-1353381719</t>
  </si>
  <si>
    <t>Sazenice ovocných dřevin, krytokořenné, výška 1,2- 1,51 m.</t>
  </si>
  <si>
    <t>"Třešeň ptačí" 60</t>
  </si>
  <si>
    <t>"Jeřáb obecný" 56</t>
  </si>
  <si>
    <t>"Jabloň domácí/hrušeň obecná" 35</t>
  </si>
  <si>
    <t>10</t>
  </si>
  <si>
    <t>184102110</t>
  </si>
  <si>
    <t>Výsadba dřeviny s balem D do 0,1 m do jamky se zalitím v rovině a svahu do 1:5</t>
  </si>
  <si>
    <t>-337129101</t>
  </si>
  <si>
    <t>Výsadba dřeviny s balem do předem vyhloubené jamky se zalitím v rovině nebo na svahu do 1:5, při průměru balu do 100 mm</t>
  </si>
  <si>
    <t>https://podminky.urs.cz/item/CS_URS_2022_01/184102110</t>
  </si>
  <si>
    <t>Poznámka k položce:_x000D_
keře</t>
  </si>
  <si>
    <t>11</t>
  </si>
  <si>
    <t>02608.R01</t>
  </si>
  <si>
    <t>Listnaté keře, kontejner, výška 60/80 cm</t>
  </si>
  <si>
    <t>-793051848</t>
  </si>
  <si>
    <t>"svída krvavá" 60</t>
  </si>
  <si>
    <t xml:space="preserve">"Růže šípková" 237 </t>
  </si>
  <si>
    <t>"Hloh obecný" 168</t>
  </si>
  <si>
    <t>"Slivoň trnka"  156</t>
  </si>
  <si>
    <t>"Ptačí zob obecný" 226</t>
  </si>
  <si>
    <t>"Brslen evropský" 227</t>
  </si>
  <si>
    <t>"Líska obecná" 85</t>
  </si>
  <si>
    <t>"Řešetlák počistivý" 102</t>
  </si>
  <si>
    <t>"Bez černý" 60</t>
  </si>
  <si>
    <t>12</t>
  </si>
  <si>
    <t>183101115</t>
  </si>
  <si>
    <t>Hloubení jamek bez výměny půdy zeminy tř 1 až 4 obj přes 0,125 do 0,4 m3 v rovině a svahu do 1:5</t>
  </si>
  <si>
    <t>-1962440298</t>
  </si>
  <si>
    <t>Hloubení jamek pro vysazování rostlin v zemině tř.1 až 4 bez výměny půdy v rovině nebo na svahu do 1:5, objemu přes 0,125 do 0,40 m3</t>
  </si>
  <si>
    <t>https://podminky.urs.cz/item/CS_URS_2022_01/183101115</t>
  </si>
  <si>
    <t xml:space="preserve">Poznámka k položce:_x000D_
ovocné dřeviny mimo oplocenky </t>
  </si>
  <si>
    <t>13</t>
  </si>
  <si>
    <t>184201112</t>
  </si>
  <si>
    <t>Výsadba stromu bez balu do jamky v kmene přes 1,8 do 2,5 m v rovině a svahu do 1:5</t>
  </si>
  <si>
    <t>707359004</t>
  </si>
  <si>
    <t>Výsadba stromů bez balu do předem vyhloubené jamky se zalitím v rovině nebo na svahu do 1:5, při výšce kmene přes 1,8 do 2,5 m</t>
  </si>
  <si>
    <t>https://podminky.urs.cz/item/CS_URS_2022_01/184201112</t>
  </si>
  <si>
    <t>14</t>
  </si>
  <si>
    <t>02603.R</t>
  </si>
  <si>
    <t>Ovocné dřeviny, prostokořenné, polokmen až vysokokmen, výška 2,0 - 2,5m</t>
  </si>
  <si>
    <t>2055219690</t>
  </si>
  <si>
    <t>"Třešeň ptačí" 11</t>
  </si>
  <si>
    <t>"Jabloň domácí/hrušeň obecná" 21</t>
  </si>
  <si>
    <t>026.R06</t>
  </si>
  <si>
    <t>Aplikace kořenového hydrogelu namáčením kořenového systému sazenic</t>
  </si>
  <si>
    <t>-112371809</t>
  </si>
  <si>
    <t>Poznámka k položce:_x000D_
včetně materiálu = ochranný kořenový hydrogel</t>
  </si>
  <si>
    <t>"Stromy a keře" 1475+1321</t>
  </si>
  <si>
    <t>16</t>
  </si>
  <si>
    <t>026.R3</t>
  </si>
  <si>
    <t>Aplikace půdního kondicionéru či pomocné půdní látky při výsadbě dřeviny</t>
  </si>
  <si>
    <t>-2146042981</t>
  </si>
  <si>
    <t>"stromy"1475</t>
  </si>
  <si>
    <t>17</t>
  </si>
  <si>
    <t>Granulovaný hydroabsorbent do výsadbové jámy dle TZ</t>
  </si>
  <si>
    <t>-413088950</t>
  </si>
  <si>
    <t>Poznámka k položce:_x000D_
1 kg na sazenici mimo oplocenku, 0,3 kg na sazenici v oplocence</t>
  </si>
  <si>
    <t>"dřeviny mimo oplocenky" 32*1</t>
  </si>
  <si>
    <t xml:space="preserve">"stromy v oplocenkách" 1443*0,3 </t>
  </si>
  <si>
    <t>18</t>
  </si>
  <si>
    <t>181451121</t>
  </si>
  <si>
    <t>Založení lučního trávníku výsevem pl přes 1000 m2 v rovině a ve svahu do 1:5</t>
  </si>
  <si>
    <t>1010286690</t>
  </si>
  <si>
    <t>Založení trávníku na půdě předem připravené plochy přes 1000 m2 výsevem včetně utažení lučního v rovině nebo na svahu do 1:5</t>
  </si>
  <si>
    <t>https://podminky.urs.cz/item/CS_URS_2022_01/181451121</t>
  </si>
  <si>
    <t>19</t>
  </si>
  <si>
    <t>181411.R01</t>
  </si>
  <si>
    <t>Osivo travní dle TZ - sadové mezipásy</t>
  </si>
  <si>
    <t>-2108005914</t>
  </si>
  <si>
    <t xml:space="preserve">Poznámka k položce:_x000D_
plocha * výsevek </t>
  </si>
  <si>
    <t>18391*30/1000</t>
  </si>
  <si>
    <t>20</t>
  </si>
  <si>
    <t>181411.R02</t>
  </si>
  <si>
    <t>Osivo travní dle TZ - jetelotravní směs druhově obohacená</t>
  </si>
  <si>
    <t>-65124766</t>
  </si>
  <si>
    <t>Poznámka k položce:_x000D_
plocha * výsevek</t>
  </si>
  <si>
    <t>7959*30/1000</t>
  </si>
  <si>
    <t>181411.R03</t>
  </si>
  <si>
    <t>Osivo travní dle TZ - jetelotravní komunikační směs</t>
  </si>
  <si>
    <t>-645332863</t>
  </si>
  <si>
    <t>3081*15/1000</t>
  </si>
  <si>
    <t>22</t>
  </si>
  <si>
    <t>181411.R04</t>
  </si>
  <si>
    <t>Osivo travní dle TZ - směs pro suché podmínky s bylinami</t>
  </si>
  <si>
    <t>-1173375140</t>
  </si>
  <si>
    <t>4231*20/1000</t>
  </si>
  <si>
    <t>23</t>
  </si>
  <si>
    <t>184911431</t>
  </si>
  <si>
    <t>Mulčování rostlin kůrou tl přes 0,1 do 0,15 m v rovině a svahu do 1:5</t>
  </si>
  <si>
    <t>-248199653</t>
  </si>
  <si>
    <t>Mulčování vysazených rostlin mulčovací kůrou, tl. přes 100 do 150 mm v rovině nebo na svahu do 1:5</t>
  </si>
  <si>
    <t>https://podminky.urs.cz/item/CS_URS_2022_01/184911431</t>
  </si>
  <si>
    <t>"mulčování individuální"1443*0.4+32*0.8</t>
  </si>
  <si>
    <t>"mulčování plošné"(289+302+359+266+302+335+380+330+319+78+147+185+156+127+344+99+138+169+118+266+150+120)</t>
  </si>
  <si>
    <t>24</t>
  </si>
  <si>
    <t>103911.R</t>
  </si>
  <si>
    <t>Kůrodřevní hmota pro mulčování rostlin</t>
  </si>
  <si>
    <t>m3</t>
  </si>
  <si>
    <t>344847039</t>
  </si>
  <si>
    <t>5581,8*0,15</t>
  </si>
  <si>
    <t>25</t>
  </si>
  <si>
    <t>184215412</t>
  </si>
  <si>
    <t>Zhotovení závlahové mísy dřevin D přes 0,5 do 1,0 m v rovině nebo na svahu do 1:5</t>
  </si>
  <si>
    <t>-278290940</t>
  </si>
  <si>
    <t>Zhotovení závlahové mísy u solitérních dřevin v rovině nebo na svahu do 1:5, o průměru mísy přes 0,5 do 1 m</t>
  </si>
  <si>
    <t>https://podminky.urs.cz/item/CS_URS_2022_01/184215412</t>
  </si>
  <si>
    <t>Poznámka k položce:_x000D_
u stromů mimo oplocenku</t>
  </si>
  <si>
    <t>26</t>
  </si>
  <si>
    <t>184215133</t>
  </si>
  <si>
    <t>Ukotvení kmene dřevin třemi kůly D do 0,1 m dl přes 2 do 3 m</t>
  </si>
  <si>
    <t>-1331400642</t>
  </si>
  <si>
    <t>Ukotvení dřeviny kůly třemi kůly, délky přes 2 do 3 m</t>
  </si>
  <si>
    <t>https://podminky.urs.cz/item/CS_URS_2022_01/184215133</t>
  </si>
  <si>
    <t>27</t>
  </si>
  <si>
    <t>60591255</t>
  </si>
  <si>
    <t>kůl vyvazovací dřevěný impregnovaný D 8cm dl 2,5m</t>
  </si>
  <si>
    <t>1422003949</t>
  </si>
  <si>
    <t>3*32</t>
  </si>
  <si>
    <t>28</t>
  </si>
  <si>
    <t>184501142.R</t>
  </si>
  <si>
    <t>Zhotovení obalu ze samosvorné chráničky v rovině a svahu do 1:5</t>
  </si>
  <si>
    <t>-1585810938</t>
  </si>
  <si>
    <t>Zhotovení obalu kmene ze samosvorné chráničky v rovině nebo na svahu do 1:5</t>
  </si>
  <si>
    <t>29</t>
  </si>
  <si>
    <t>184.R01.1</t>
  </si>
  <si>
    <t>samosvorná ochrana kmene dřeviny</t>
  </si>
  <si>
    <t>-2049793940</t>
  </si>
  <si>
    <t>Poznámka k položce:_x000D_
délka 1,1 m</t>
  </si>
  <si>
    <t>30</t>
  </si>
  <si>
    <t>184813121</t>
  </si>
  <si>
    <t>Ochrana dřevin před okusem ručně pletivem v rovině a svahu do 1:5</t>
  </si>
  <si>
    <t>-1286365422</t>
  </si>
  <si>
    <t>Ochrana dřevin před okusem zvěří ručně v rovině nebo ve svahu do 1:5, pletivem, výšky do 2 m</t>
  </si>
  <si>
    <t>https://podminky.urs.cz/item/CS_URS_2022_01/184813121</t>
  </si>
  <si>
    <t>Poznámka k položce:_x000D_
okolo kůlů, lesnické pletivo 160/23/15, délka pletiva 2m, instalace dle TZ</t>
  </si>
  <si>
    <t>31</t>
  </si>
  <si>
    <t>348951270.R</t>
  </si>
  <si>
    <t>Oplocení kultur v 1,6 m s drátěným pletivem a zavětrováním dle TZ</t>
  </si>
  <si>
    <t>m</t>
  </si>
  <si>
    <t>1956805872</t>
  </si>
  <si>
    <t>Oplocení lesních kultur dřevěnými kůly průměru do 120 mm, v osové vzdálenosti 3 m, oplocení výšky 1,6 m, dle TZ</t>
  </si>
  <si>
    <t>168+168+187+153+150+175+196+182+187+85+110+120+145+105+141+68+73+88+142+155+188+62</t>
  </si>
  <si>
    <t>32</t>
  </si>
  <si>
    <t>348951271.R</t>
  </si>
  <si>
    <t>Vrata do oplocení kultur pro vjezd techniky,šíře min. 2,5 m</t>
  </si>
  <si>
    <t>396348783</t>
  </si>
  <si>
    <t>Vrata do oplocení kultur pro vjezd techniky, šíře min. 2,5 m</t>
  </si>
  <si>
    <t>2+2+2+2+2+2+2+2+2+2+2+2+2+2+2+2+2+2</t>
  </si>
  <si>
    <t>Ostatní konstrukce a práce, bourání</t>
  </si>
  <si>
    <t>33</t>
  </si>
  <si>
    <t>913312111</t>
  </si>
  <si>
    <t>Hraniční značka dřevěný kůl</t>
  </si>
  <si>
    <t>-1631216798</t>
  </si>
  <si>
    <t>https://podminky.urs.cz/item/CS_URS_2022_01/913312111</t>
  </si>
  <si>
    <t>Poznámka k položce:_x000D_
materiál: hraniční značka železničný pražec dřevěný,  150x260x2600</t>
  </si>
  <si>
    <t>998</t>
  </si>
  <si>
    <t>Přesun hmot</t>
  </si>
  <si>
    <t>34</t>
  </si>
  <si>
    <t>998231311</t>
  </si>
  <si>
    <t>Přesun hmot pro sadovnické a krajinářské úpravy vodorovně do 5000 m</t>
  </si>
  <si>
    <t>t</t>
  </si>
  <si>
    <t>-1760968437</t>
  </si>
  <si>
    <t>Přesun hmot pro sadovnické a krajinářské úpravy - strojně dopravní vzdálenost do 5000 m</t>
  </si>
  <si>
    <t>https://podminky.urs.cz/item/CS_URS_2022_01/998231311</t>
  </si>
  <si>
    <t>SO-01.2 - Vegetační úpravy - následná péče v 1. roce</t>
  </si>
  <si>
    <t>111151231</t>
  </si>
  <si>
    <t>Pokosení trávníku lučního pl do 10000 m2 s odvozem do 20 km v rovině a svahu do 1:5</t>
  </si>
  <si>
    <t>768229960</t>
  </si>
  <si>
    <t>Pokosení trávníku při souvislé ploše přes 1000 do 10000 m2 lučního v rovině nebo svahu do 1:5</t>
  </si>
  <si>
    <t>https://podminky.urs.cz/item/CS_URS_2022_01/111151231</t>
  </si>
  <si>
    <t>Poznámka k položce:_x000D_
postup 1: s vyhrabáním a odvozem hmoty (lze i se sušením sena), při kosení musí být obsekáno 32 jednotlivě vysazených stromů, 3x ročně._x000D_
postup 2: s ponecháním hmoty na místě - na plochách osetých směsí pro sadové mezipásy (plochy mezi oplocenkami, plochy mezi oplocenkou a okrajem pozemku), 2x ročně</t>
  </si>
  <si>
    <t>"postup 1"15271*3</t>
  </si>
  <si>
    <t>"postup 2"(18391-15039)*2</t>
  </si>
  <si>
    <t>184851617</t>
  </si>
  <si>
    <t>Ruční ožínání sazenic v pruzích sklon do 1:5 střední viditelnost a v buřeně přes 60 cm</t>
  </si>
  <si>
    <t>-1487182356</t>
  </si>
  <si>
    <t>Strojní ožínání sazenic v pruzích sklon do 1:5 při viditelnosti střední, výšky přes 60 cm</t>
  </si>
  <si>
    <t>https://podminky.urs.cz/item/CS_URS_2022_01/184851617</t>
  </si>
  <si>
    <t xml:space="preserve">Poznámka k položce:_x000D_
v oplocenkách,2x ročně </t>
  </si>
  <si>
    <t>2*(15039-4979)/10000</t>
  </si>
  <si>
    <t>184804119.R</t>
  </si>
  <si>
    <t>Měsiční kontrola a oprava individuální mechanické ochrany sazenic</t>
  </si>
  <si>
    <t>-249035465</t>
  </si>
  <si>
    <t>Poznámka k položce:_x000D_
32 kusů</t>
  </si>
  <si>
    <t>32*12</t>
  </si>
  <si>
    <t>184804120.R</t>
  </si>
  <si>
    <t>Měsíční kontrola a oprava oplocenek kolem výsadeb</t>
  </si>
  <si>
    <t>1915656583</t>
  </si>
  <si>
    <t>Poznámka k položce:_x000D_
délka oplocenek * 12 měsíců</t>
  </si>
  <si>
    <t>3048*12</t>
  </si>
  <si>
    <t>184911421</t>
  </si>
  <si>
    <t>Mulčování rostlin kůrou tl do 0,1 m v rovině a svahu do 1:5</t>
  </si>
  <si>
    <t>1493388557</t>
  </si>
  <si>
    <t>Mulčování vysazených rostlin mulčovací kůrou, tl. do 100 mm v rovině nebo na svahu do 1:5</t>
  </si>
  <si>
    <t>https://podminky.urs.cz/item/CS_URS_2022_01/184911421</t>
  </si>
  <si>
    <t>Poznámka k položce:_x000D_
doplnění mulče  o tl. 0,05 m na koncovou tloušťku vrstvy 0,15m</t>
  </si>
  <si>
    <t>141825598</t>
  </si>
  <si>
    <t>5581,8*0.05</t>
  </si>
  <si>
    <t>185804213</t>
  </si>
  <si>
    <t>Vypletí záhonu dřevin soliterních s naložením a odvozem odpadu do 20 km v rovině a svahu do 1:5</t>
  </si>
  <si>
    <t>2122536627</t>
  </si>
  <si>
    <t>Vypletí v rovině nebo na svahu do 1:5 dřevin solitérních</t>
  </si>
  <si>
    <t>https://podminky.urs.cz/item/CS_URS_2022_01/185804213</t>
  </si>
  <si>
    <t>Poznámka k položce:_x000D_
Vypletí kořenových mís solitérních dřevin, provádí se 2x ročně</t>
  </si>
  <si>
    <t>32*0.8*2</t>
  </si>
  <si>
    <t>185804312</t>
  </si>
  <si>
    <t>Zalití rostlin vodou plocha přes 20 m2</t>
  </si>
  <si>
    <t>-864846470</t>
  </si>
  <si>
    <t>Zalití rostlin vodou plochy záhonů jednotlivě přes 20 m2</t>
  </si>
  <si>
    <t>https://podminky.urs.cz/item/CS_URS_2022_01/185804312</t>
  </si>
  <si>
    <t>Poznámka k položce:_x000D_
Zálivka desetkrát ročně, soliter 25l, strom 20l, keř 10l</t>
  </si>
  <si>
    <t>"zálivka stromů 10 x ročně - 20l/strom"10*1443*20/1000</t>
  </si>
  <si>
    <t>"zálivka keřů 10 x ročně - 10l/keř" 10*1321*10/1000</t>
  </si>
  <si>
    <t>"zálivka soliterů 10 x ročně - 25l/strom" 10*25*32/1000</t>
  </si>
  <si>
    <t>111111113</t>
  </si>
  <si>
    <t>Pletí záhonu vytrháváním při slabém zaplevelení v zemině středně obdělávatelné</t>
  </si>
  <si>
    <t>ar</t>
  </si>
  <si>
    <t>-1083079889</t>
  </si>
  <si>
    <t>Pletí záhonu vytrháváním při slabém zaplevelení, v zemině obdělávatelné středně</t>
  </si>
  <si>
    <t>https://podminky.urs.cz/item/CS_URS_2022_01/111111113</t>
  </si>
  <si>
    <t>Poznámka k položce:_x000D_
plocha plošného mulčování, předpoklad zaplevelení 50%</t>
  </si>
  <si>
    <t>4979*0,5/100</t>
  </si>
  <si>
    <t>185851121.1</t>
  </si>
  <si>
    <t>Dovoz vody pro zálivku rostlin za vzdálenost do 1000 m</t>
  </si>
  <si>
    <t>1394582049</t>
  </si>
  <si>
    <t>Dovoz vody pro zálivku rostlin na vzdálenost do 1000 m</t>
  </si>
  <si>
    <t>https://podminky.urs.cz/item/CS_URS_2022_01/185851121.1</t>
  </si>
  <si>
    <t>Poznámka k položce:_x000D_
odběr vody z lomu v obci Netušil, dovozová vzdálenosti 1.0km</t>
  </si>
  <si>
    <t>-111181420</t>
  </si>
  <si>
    <t>Poznámka k položce:_x000D_
včetně odstranění uhynulé dřeviny</t>
  </si>
  <si>
    <t>"objem jamky 0,027" 132</t>
  </si>
  <si>
    <t>"objem jamky 0,037" 129+15</t>
  </si>
  <si>
    <t>-544746853</t>
  </si>
  <si>
    <t>Poznámka k položce:_x000D_
nadlepšování, předpoklad uhynutí 10%</t>
  </si>
  <si>
    <t>129+15</t>
  </si>
  <si>
    <t>-38499276</t>
  </si>
  <si>
    <t>"nadlepšování, předpoklad uhynutí 10%" 129</t>
  </si>
  <si>
    <t>02605.R01</t>
  </si>
  <si>
    <t>Sazenice dřevin listnaté, obalované, 121 - 150 cm</t>
  </si>
  <si>
    <t>11336793</t>
  </si>
  <si>
    <t>"dle uhynulého druhu" 15</t>
  </si>
  <si>
    <t>-1625396169</t>
  </si>
  <si>
    <t>Poznámka k položce:_x000D_
keře, nadlepšování, předpoklad uhynutí 10%</t>
  </si>
  <si>
    <t>120840765</t>
  </si>
  <si>
    <t>"nadlepšování, předpoklad uhynutí 10%" 132</t>
  </si>
  <si>
    <t>-748784735</t>
  </si>
  <si>
    <t>Poznámka k položce:_x000D_
ovocné dřeviny mimo oplocenky, nadlepšování, předpoklad uhynutí 10%</t>
  </si>
  <si>
    <t>809957568</t>
  </si>
  <si>
    <t>1221654469</t>
  </si>
  <si>
    <t>Ovocné dřeviny, prstokořenné, polokmen až vysokokmen, výška 2,0 - 2,5m</t>
  </si>
  <si>
    <t>"nadlepšování, předpoklad uhynutí 10%" 3</t>
  </si>
  <si>
    <t>-1106324769</t>
  </si>
  <si>
    <t>Poznámka k položce:_x000D_
použití materiálu z zhynulé dřeviny</t>
  </si>
  <si>
    <t>-714471892</t>
  </si>
  <si>
    <t>1102657962</t>
  </si>
  <si>
    <t>Poznámka k položce:_x000D_
použití materiálu z uhynulé dřeviny</t>
  </si>
  <si>
    <t>936345058</t>
  </si>
  <si>
    <t>Poznámka k položce:_x000D_
individuálně 0,8 m2 na soliteryi, 0,4 m2 na stromy v oplocenkách. Použít mulč z uhynulých jedinců.</t>
  </si>
  <si>
    <t>3*0,8</t>
  </si>
  <si>
    <t>(144+132)*0,4</t>
  </si>
  <si>
    <t>1990762494</t>
  </si>
  <si>
    <t>SO-01.3 - Vegetační úpravy - následná péče v 2. roce</t>
  </si>
  <si>
    <t>Pokosení trávníku lučního plochy do 10000 m2 s odvozem do 20 km v rovině a svahu do 1:5</t>
  </si>
  <si>
    <t>CS ÚRS 2021 01</t>
  </si>
  <si>
    <t>https://podminky.urs.cz/item/CS_URS_2021_01/111151231</t>
  </si>
  <si>
    <t>Poznámka k položce:_x000D_
postup 1: s vyhrabáním a odvozem hmoty (lze i se sušením sena), při kosení musí být obsekáno 32 jednotlivě vysazených stromů, 2x ročně._x000D_
postup 2: s ponecháním hmoty na místě - na plochách osetých směsí pro sadové mezipásy (plochy mezi oplocenkami, plochy mezi oplocenkou a okrajem pozemku), 2x ročně</t>
  </si>
  <si>
    <t>"postup 1"15271*2</t>
  </si>
  <si>
    <t>Mechan. ožínání sazenic v pruzích sklon do 1:5 střed. viditelnost a výšky buřeně přes 60 cm</t>
  </si>
  <si>
    <t>Mechanizované ožínání sazenic v pruzích sklon do 1:5 při viditelnosti střední, výšky přes 60 cm</t>
  </si>
  <si>
    <t>https://podminky.urs.cz/item/CS_URS_2021_01/184851617</t>
  </si>
  <si>
    <t>Mulčování rostlin kůrou tl. do 0,1 m v rovině a svahu do 1:5</t>
  </si>
  <si>
    <t>CS ÚRS 2020 01</t>
  </si>
  <si>
    <t>https://podminky.urs.cz/item/CS_URS_2021_01/111111113</t>
  </si>
  <si>
    <t>Hloubení jamek bez výměny půdy zeminy tř 1 až 4 objem do 0,05 m3 v rovině a svahu do 1:5</t>
  </si>
  <si>
    <t>https://podminky.urs.cz/item/CS_URS_2021_01/183101113</t>
  </si>
  <si>
    <t>Výsadba dřeviny s balem D do 0,2 m do jamky se zalitím v rovině a svahu do 1:5</t>
  </si>
  <si>
    <t>https://podminky.urs.cz/item/CS_URS_2021_01/184102111</t>
  </si>
  <si>
    <t>Hloubení jamek bez výměny půdy zeminy tř 1 až 4 objem do 0,4 m3 v rovině a svahu do 1:5</t>
  </si>
  <si>
    <t>https://podminky.urs.cz/item/CS_URS_2021_01/183101115</t>
  </si>
  <si>
    <t>Výsadba stromu bez balu do jamky výška kmene do 2,5 m v rovině a svahu do 1:5</t>
  </si>
  <si>
    <t>https://podminky.urs.cz/item/CS_URS_2021_01/184201112</t>
  </si>
  <si>
    <t>Ukotvení kmene dřevin třemi kůly D do 0,1 m délky do 3 m</t>
  </si>
  <si>
    <t>https://podminky.urs.cz/item/CS_URS_2021_01/184215133</t>
  </si>
  <si>
    <t>Zhotovení závlahové mísy dřevin D do 1,0 m v rovině nebo na svahu do 1:5</t>
  </si>
  <si>
    <t>https://podminky.urs.cz/item/CS_URS_2021_01/184215412</t>
  </si>
  <si>
    <t>Ochrana dřevin před okusem mechanicky pletivem v rovině a svahu do 1:5</t>
  </si>
  <si>
    <t>Ochrana dřevin před okusem zvěří mechanicky v rovině nebo ve svahu do 1:5, pletivem, výšky do 2 m</t>
  </si>
  <si>
    <t>https://podminky.urs.cz/item/CS_URS_2021_01/184813121</t>
  </si>
  <si>
    <t>Mulčování rostlin kůrou tl. do 0,15 m v rovině a svahu do 1:5</t>
  </si>
  <si>
    <t>https://podminky.urs.cz/item/CS_URS_2021_01/184911431</t>
  </si>
  <si>
    <t>https://podminky.urs.cz/item/CS_URS_2021_01/998231311</t>
  </si>
  <si>
    <t>SO-01.4 - Vegetační úpravy - následná péče v 3. roce</t>
  </si>
  <si>
    <t>18404100.R</t>
  </si>
  <si>
    <t>Revize a výměna vyhnívajících a vylomených částí oplocenek a individuálních ochran dřevin</t>
  </si>
  <si>
    <t>205037812</t>
  </si>
  <si>
    <t>Poznámka k položce:_x000D_
Provedení a komisionelní předání investorovi na podzim před  dokončením následné péče</t>
  </si>
  <si>
    <t>SO-02 - Plazníky</t>
  </si>
  <si>
    <t>184906000</t>
  </si>
  <si>
    <t>Objekt plazník</t>
  </si>
  <si>
    <t>963704952</t>
  </si>
  <si>
    <t>Objekt plazník, biotechnický</t>
  </si>
  <si>
    <t xml:space="preserve">Poznámka k položce:_x000D_
Plazník:_x000D_
materiál:_x000D_
- 4 x kulatina ze dřeva prům. 0,25 m a délce 4,8 m_x000D_
- 2 x kulatina ze dřeva prům. 0,25m a délce 2,8 m_x000D_
- 4 x kůl prům. 0,15 m a délce 1,4 m_x000D_
- větve (klest) o prům do 10 cm a délce od 4 m ve vrstvě do výšky 2 - 3 m přitížené ornicí dv objemu cca 0,25 m3/m2_x000D_
</t>
  </si>
  <si>
    <t>1660778687</t>
  </si>
  <si>
    <t>VRN - Vedlejší rozpočtové náklady</t>
  </si>
  <si>
    <t xml:space="preserve">    VRN1 - Průzkumné, geodetické a projektové práce</t>
  </si>
  <si>
    <t xml:space="preserve">    VRN3 - Zařízení staveniště</t>
  </si>
  <si>
    <t>VRN1</t>
  </si>
  <si>
    <t>Průzkumné, geodetické a projektové práce</t>
  </si>
  <si>
    <t>012103000</t>
  </si>
  <si>
    <t>Geodetické práce před výstavbou</t>
  </si>
  <si>
    <t>…</t>
  </si>
  <si>
    <t>1024</t>
  </si>
  <si>
    <t>-413284153</t>
  </si>
  <si>
    <t>https://podminky.urs.cz/item/CS_URS_2022_01/012103000</t>
  </si>
  <si>
    <t>"vytyčení stavby dle vytyčovacího výkresu" 167</t>
  </si>
  <si>
    <t>"vytyčení ochranného pásma nadzemního vedení v délce 21+21+23+23m" 88</t>
  </si>
  <si>
    <t>013254000</t>
  </si>
  <si>
    <t>Dokumentace skutečného provedení stavby</t>
  </si>
  <si>
    <t>2054597275</t>
  </si>
  <si>
    <t>https://podminky.urs.cz/item/CS_URS_2022_01/013254000</t>
  </si>
  <si>
    <t>VRN3</t>
  </si>
  <si>
    <t>Zařízení staveniště</t>
  </si>
  <si>
    <t>030001000</t>
  </si>
  <si>
    <t>1319218857</t>
  </si>
  <si>
    <t>https://podminky.urs.cz/item/CS_URS_2022_01/030001000</t>
  </si>
  <si>
    <t>034503000</t>
  </si>
  <si>
    <t>Informační tabule na staveništi</t>
  </si>
  <si>
    <t>-1817504251</t>
  </si>
  <si>
    <t>https://podminky.urs.cz/item/CS_URS_2022_01/034503000</t>
  </si>
  <si>
    <t>Poznámka k položce:_x000D_
Zhotovitel trvale umístí na dobře viditelném místě pro veřejnost alespoň 1 plakát o minimální velikosti A3 s informacemi o projektu s logem EU a logem NPO, nebo informační desku o minimální velikosti A3</t>
  </si>
  <si>
    <t>039103000</t>
  </si>
  <si>
    <t>Rozebrání, bourání a odvoz zařízení staveniště</t>
  </si>
  <si>
    <t>-5003250</t>
  </si>
  <si>
    <t>https://podminky.urs.cz/item/CS_URS_2022_01/039103000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</si>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</sst>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9" fillId="0" borderId="0" applyNumberFormat="0" applyFill="0" applyBorder="0" applyAlignment="0" applyProtection="0"/>
  </cellStyleXfs>
  <cellXfs count="37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4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4" borderId="8" xfId="0" applyFont="1" applyFill="1" applyBorder="1" applyAlignment="1" applyProtection="1">
      <alignment vertical="center"/>
    </xf>
    <xf numFmtId="0" fontId="20" fillId="4" borderId="9" xfId="0" applyFont="1" applyFill="1" applyBorder="1" applyAlignment="1" applyProtection="1">
      <alignment horizontal="center" vertical="center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21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8" fillId="0" borderId="15" xfId="0" applyNumberFormat="1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6" fillId="0" borderId="15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5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6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166" fontId="26" fillId="0" borderId="21" xfId="0" applyNumberFormat="1" applyFont="1" applyBorder="1" applyAlignment="1" applyProtection="1">
      <alignment vertical="center"/>
    </xf>
    <xf numFmtId="4" fontId="26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2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0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0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</xf>
    <xf numFmtId="0" fontId="20" fillId="4" borderId="18" xfId="0" applyFont="1" applyFill="1" applyBorder="1" applyAlignment="1" applyProtection="1">
      <alignment horizontal="center" vertical="center" wrapText="1"/>
    </xf>
    <xf numFmtId="0" fontId="20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2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1" fillId="0" borderId="13" xfId="0" applyNumberFormat="1" applyFont="1" applyBorder="1" applyAlignment="1" applyProtection="1"/>
    <xf numFmtId="166" fontId="31" fillId="0" borderId="14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0" fillId="0" borderId="23" xfId="0" applyFont="1" applyBorder="1" applyAlignment="1" applyProtection="1">
      <alignment horizontal="center" vertical="center"/>
    </xf>
    <xf numFmtId="49" fontId="20" fillId="0" borderId="23" xfId="0" applyNumberFormat="1" applyFont="1" applyBorder="1" applyAlignment="1" applyProtection="1">
      <alignment horizontal="left" vertical="center" wrapText="1"/>
    </xf>
    <xf numFmtId="0" fontId="20" fillId="0" borderId="23" xfId="0" applyFont="1" applyBorder="1" applyAlignment="1" applyProtection="1">
      <alignment horizontal="left" vertical="center" wrapText="1"/>
    </xf>
    <xf numFmtId="0" fontId="20" fillId="0" borderId="23" xfId="0" applyFont="1" applyBorder="1" applyAlignment="1" applyProtection="1">
      <alignment horizontal="center" vertical="center" wrapText="1"/>
    </xf>
    <xf numFmtId="167" fontId="20" fillId="0" borderId="23" xfId="0" applyNumberFormat="1" applyFont="1" applyBorder="1" applyAlignment="1" applyProtection="1">
      <alignment vertical="center"/>
    </xf>
    <xf numFmtId="4" fontId="20" fillId="2" borderId="23" xfId="0" applyNumberFormat="1" applyFont="1" applyFill="1" applyBorder="1" applyAlignment="1" applyProtection="1">
      <alignment vertical="center"/>
      <protection locked="0"/>
    </xf>
    <xf numFmtId="4" fontId="20" fillId="0" borderId="23" xfId="0" applyNumberFormat="1" applyFont="1" applyBorder="1" applyAlignment="1" applyProtection="1">
      <alignment vertical="center"/>
    </xf>
    <xf numFmtId="0" fontId="21" fillId="2" borderId="15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 applyProtection="1">
      <alignment horizontal="center" vertical="center"/>
    </xf>
    <xf numFmtId="166" fontId="21" fillId="0" borderId="0" xfId="0" applyNumberFormat="1" applyFont="1" applyBorder="1" applyAlignment="1" applyProtection="1">
      <alignment vertical="center"/>
    </xf>
    <xf numFmtId="166" fontId="21" fillId="0" borderId="16" xfId="0" applyNumberFormat="1" applyFont="1" applyBorder="1" applyAlignment="1" applyProtection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1" applyFont="1" applyAlignment="1" applyProtection="1">
      <alignment vertical="center" wrapText="1"/>
    </xf>
    <xf numFmtId="0" fontId="37" fillId="0" borderId="0" xfId="0" applyFont="1" applyAlignment="1" applyProtection="1">
      <alignment vertical="center" wrapText="1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8" fillId="0" borderId="23" xfId="0" applyFont="1" applyBorder="1" applyAlignment="1" applyProtection="1">
      <alignment horizontal="center" vertical="center"/>
    </xf>
    <xf numFmtId="49" fontId="38" fillId="0" borderId="23" xfId="0" applyNumberFormat="1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center" vertical="center" wrapText="1"/>
    </xf>
    <xf numFmtId="167" fontId="38" fillId="0" borderId="23" xfId="0" applyNumberFormat="1" applyFont="1" applyBorder="1" applyAlignment="1" applyProtection="1">
      <alignment vertical="center"/>
    </xf>
    <xf numFmtId="4" fontId="38" fillId="2" borderId="23" xfId="0" applyNumberFormat="1" applyFont="1" applyFill="1" applyBorder="1" applyAlignment="1" applyProtection="1">
      <alignment vertical="center"/>
      <protection locked="0"/>
    </xf>
    <xf numFmtId="4" fontId="38" fillId="0" borderId="23" xfId="0" applyNumberFormat="1" applyFont="1" applyBorder="1" applyAlignment="1" applyProtection="1">
      <alignment vertical="center"/>
    </xf>
    <xf numFmtId="0" fontId="39" fillId="0" borderId="4" xfId="0" applyFont="1" applyBorder="1" applyAlignment="1">
      <alignment vertical="center"/>
    </xf>
    <xf numFmtId="0" fontId="38" fillId="2" borderId="15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40" fillId="0" borderId="24" xfId="0" applyFont="1" applyBorder="1" applyAlignment="1">
      <alignment vertical="center" wrapText="1"/>
    </xf>
    <xf numFmtId="0" fontId="40" fillId="0" borderId="25" xfId="0" applyFont="1" applyBorder="1" applyAlignment="1">
      <alignment vertical="center" wrapText="1"/>
    </xf>
    <xf numFmtId="0" fontId="40" fillId="0" borderId="26" xfId="0" applyFont="1" applyBorder="1" applyAlignment="1">
      <alignment vertical="center" wrapText="1"/>
    </xf>
    <xf numFmtId="0" fontId="40" fillId="0" borderId="27" xfId="0" applyFont="1" applyBorder="1" applyAlignment="1">
      <alignment horizontal="center" vertical="center" wrapText="1"/>
    </xf>
    <xf numFmtId="0" fontId="40" fillId="0" borderId="28" xfId="0" applyFont="1" applyBorder="1" applyAlignment="1">
      <alignment horizontal="center" vertical="center" wrapText="1"/>
    </xf>
    <xf numFmtId="0" fontId="40" fillId="0" borderId="27" xfId="0" applyFont="1" applyBorder="1" applyAlignment="1">
      <alignment vertical="center" wrapText="1"/>
    </xf>
    <xf numFmtId="0" fontId="40" fillId="0" borderId="28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27" xfId="0" applyFont="1" applyBorder="1" applyAlignment="1">
      <alignment vertical="center" wrapText="1"/>
    </xf>
    <xf numFmtId="0" fontId="43" fillId="0" borderId="1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vertical="center"/>
    </xf>
    <xf numFmtId="49" fontId="43" fillId="0" borderId="1" xfId="0" applyNumberFormat="1" applyFont="1" applyBorder="1" applyAlignment="1">
      <alignment vertical="center" wrapText="1"/>
    </xf>
    <xf numFmtId="0" fontId="40" fillId="0" borderId="30" xfId="0" applyFont="1" applyBorder="1" applyAlignment="1">
      <alignment vertical="center" wrapText="1"/>
    </xf>
    <xf numFmtId="0" fontId="45" fillId="0" borderId="29" xfId="0" applyFont="1" applyBorder="1" applyAlignment="1">
      <alignment vertical="center" wrapText="1"/>
    </xf>
    <xf numFmtId="0" fontId="40" fillId="0" borderId="31" xfId="0" applyFont="1" applyBorder="1" applyAlignment="1">
      <alignment vertical="center" wrapText="1"/>
    </xf>
    <xf numFmtId="0" fontId="40" fillId="0" borderId="1" xfId="0" applyFont="1" applyBorder="1" applyAlignment="1">
      <alignment vertical="top"/>
    </xf>
    <xf numFmtId="0" fontId="40" fillId="0" borderId="0" xfId="0" applyFont="1" applyAlignment="1">
      <alignment vertical="top"/>
    </xf>
    <xf numFmtId="0" fontId="40" fillId="0" borderId="24" xfId="0" applyFont="1" applyBorder="1" applyAlignment="1">
      <alignment horizontal="left" vertical="center"/>
    </xf>
    <xf numFmtId="0" fontId="40" fillId="0" borderId="25" xfId="0" applyFont="1" applyBorder="1" applyAlignment="1">
      <alignment horizontal="left" vertical="center"/>
    </xf>
    <xf numFmtId="0" fontId="40" fillId="0" borderId="26" xfId="0" applyFont="1" applyBorder="1" applyAlignment="1">
      <alignment horizontal="left" vertical="center"/>
    </xf>
    <xf numFmtId="0" fontId="40" fillId="0" borderId="27" xfId="0" applyFont="1" applyBorder="1" applyAlignment="1">
      <alignment horizontal="left" vertical="center"/>
    </xf>
    <xf numFmtId="0" fontId="40" fillId="0" borderId="28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6" fillId="0" borderId="0" xfId="0" applyFont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42" fillId="0" borderId="29" xfId="0" applyFont="1" applyBorder="1" applyAlignment="1">
      <alignment horizontal="center" vertical="center"/>
    </xf>
    <xf numFmtId="0" fontId="46" fillId="0" borderId="29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3" fillId="0" borderId="0" xfId="0" applyFont="1" applyAlignment="1">
      <alignment horizontal="left" vertical="center"/>
    </xf>
    <xf numFmtId="0" fontId="44" fillId="0" borderId="27" xfId="0" applyFont="1" applyBorder="1" applyAlignment="1">
      <alignment horizontal="left" vertical="center"/>
    </xf>
    <xf numFmtId="0" fontId="43" fillId="0" borderId="1" xfId="0" applyFont="1" applyFill="1" applyBorder="1" applyAlignment="1">
      <alignment horizontal="left" vertical="center"/>
    </xf>
    <xf numFmtId="0" fontId="43" fillId="0" borderId="1" xfId="0" applyFont="1" applyFill="1" applyBorder="1" applyAlignment="1">
      <alignment horizontal="center" vertical="center"/>
    </xf>
    <xf numFmtId="0" fontId="40" fillId="0" borderId="30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center" vertical="center" wrapText="1"/>
    </xf>
    <xf numFmtId="0" fontId="40" fillId="0" borderId="24" xfId="0" applyFont="1" applyBorder="1" applyAlignment="1">
      <alignment horizontal="left" vertical="center" wrapText="1"/>
    </xf>
    <xf numFmtId="0" fontId="40" fillId="0" borderId="25" xfId="0" applyFont="1" applyBorder="1" applyAlignment="1">
      <alignment horizontal="left" vertical="center" wrapText="1"/>
    </xf>
    <xf numFmtId="0" fontId="40" fillId="0" borderId="26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46" fillId="0" borderId="27" xfId="0" applyFont="1" applyBorder="1" applyAlignment="1">
      <alignment horizontal="left" vertical="center" wrapText="1"/>
    </xf>
    <xf numFmtId="0" fontId="46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/>
    </xf>
    <xf numFmtId="0" fontId="44" fillId="0" borderId="28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/>
    </xf>
    <xf numFmtId="0" fontId="44" fillId="0" borderId="30" xfId="0" applyFont="1" applyBorder="1" applyAlignment="1">
      <alignment horizontal="left" vertical="center" wrapText="1"/>
    </xf>
    <xf numFmtId="0" fontId="44" fillId="0" borderId="29" xfId="0" applyFont="1" applyBorder="1" applyAlignment="1">
      <alignment horizontal="left" vertical="center" wrapText="1"/>
    </xf>
    <xf numFmtId="0" fontId="44" fillId="0" borderId="3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top"/>
    </xf>
    <xf numFmtId="0" fontId="43" fillId="0" borderId="1" xfId="0" applyFont="1" applyBorder="1" applyAlignment="1">
      <alignment horizontal="center" vertical="top"/>
    </xf>
    <xf numFmtId="0" fontId="44" fillId="0" borderId="30" xfId="0" applyFont="1" applyBorder="1" applyAlignment="1">
      <alignment horizontal="left" vertical="center"/>
    </xf>
    <xf numFmtId="0" fontId="44" fillId="0" borderId="3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6" fillId="0" borderId="0" xfId="0" applyFont="1" applyAlignment="1">
      <alignment vertical="center"/>
    </xf>
    <xf numFmtId="0" fontId="42" fillId="0" borderId="1" xfId="0" applyFont="1" applyBorder="1" applyAlignment="1">
      <alignment vertical="center"/>
    </xf>
    <xf numFmtId="0" fontId="46" fillId="0" borderId="29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43" fillId="0" borderId="1" xfId="0" applyFont="1" applyBorder="1" applyAlignment="1">
      <alignment vertical="top"/>
    </xf>
    <xf numFmtId="49" fontId="43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2" fillId="0" borderId="29" xfId="0" applyFont="1" applyBorder="1" applyAlignment="1">
      <alignment horizontal="left"/>
    </xf>
    <xf numFmtId="0" fontId="46" fillId="0" borderId="29" xfId="0" applyFont="1" applyBorder="1" applyAlignment="1"/>
    <xf numFmtId="0" fontId="40" fillId="0" borderId="27" xfId="0" applyFont="1" applyBorder="1" applyAlignment="1">
      <alignment vertical="top"/>
    </xf>
    <xf numFmtId="0" fontId="40" fillId="0" borderId="28" xfId="0" applyFont="1" applyBorder="1" applyAlignment="1">
      <alignment vertical="top"/>
    </xf>
    <xf numFmtId="0" fontId="40" fillId="0" borderId="30" xfId="0" applyFont="1" applyBorder="1" applyAlignment="1">
      <alignment vertical="top"/>
    </xf>
    <xf numFmtId="0" fontId="40" fillId="0" borderId="29" xfId="0" applyFont="1" applyBorder="1" applyAlignment="1">
      <alignment vertical="top"/>
    </xf>
    <xf numFmtId="0" fontId="40" fillId="0" borderId="31" xfId="0" applyFont="1" applyBorder="1" applyAlignment="1">
      <alignment vertical="top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18" fillId="0" borderId="12" xfId="0" applyFont="1" applyBorder="1" applyAlignment="1">
      <alignment horizontal="center" vertical="center"/>
    </xf>
    <xf numFmtId="0" fontId="18" fillId="0" borderId="13" xfId="0" applyFont="1" applyBorder="1" applyAlignment="1">
      <alignment horizontal="left" vertical="center"/>
    </xf>
    <xf numFmtId="0" fontId="19" fillId="0" borderId="15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19" fillId="0" borderId="15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20" fillId="4" borderId="7" xfId="0" applyFont="1" applyFill="1" applyBorder="1" applyAlignment="1" applyProtection="1">
      <alignment horizontal="center" vertical="center"/>
    </xf>
    <xf numFmtId="0" fontId="20" fillId="4" borderId="8" xfId="0" applyFont="1" applyFill="1" applyBorder="1" applyAlignment="1" applyProtection="1">
      <alignment horizontal="left" vertical="center"/>
    </xf>
    <xf numFmtId="0" fontId="20" fillId="4" borderId="8" xfId="0" applyFont="1" applyFill="1" applyBorder="1" applyAlignment="1" applyProtection="1">
      <alignment horizontal="right" vertical="center"/>
    </xf>
    <xf numFmtId="0" fontId="20" fillId="4" borderId="8" xfId="0" applyFont="1" applyFill="1" applyBorder="1" applyAlignment="1" applyProtection="1">
      <alignment horizontal="center" vertical="center"/>
    </xf>
    <xf numFmtId="4" fontId="25" fillId="0" borderId="0" xfId="0" applyNumberFormat="1" applyFont="1" applyAlignment="1" applyProtection="1">
      <alignment horizontal="righ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6" fillId="0" borderId="6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7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left"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41" fillId="0" borderId="1" xfId="0" applyFont="1" applyBorder="1" applyAlignment="1">
      <alignment horizontal="center" vertical="center"/>
    </xf>
    <xf numFmtId="0" fontId="41" fillId="0" borderId="1" xfId="0" applyFont="1" applyBorder="1" applyAlignment="1">
      <alignment horizontal="center" vertical="center" wrapText="1"/>
    </xf>
    <xf numFmtId="0" fontId="42" fillId="0" borderId="29" xfId="0" applyFont="1" applyBorder="1" applyAlignment="1">
      <alignment horizontal="left"/>
    </xf>
    <xf numFmtId="0" fontId="43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top"/>
    </xf>
    <xf numFmtId="0" fontId="43" fillId="0" borderId="1" xfId="0" applyFont="1" applyBorder="1" applyAlignment="1">
      <alignment horizontal="left" vertical="center" wrapText="1"/>
    </xf>
    <xf numFmtId="0" fontId="42" fillId="0" borderId="29" xfId="0" applyFont="1" applyBorder="1" applyAlignment="1">
      <alignment horizontal="left" wrapText="1"/>
    </xf>
    <xf numFmtId="49" fontId="43" fillId="0" borderId="1" xfId="0" applyNumberFormat="1" applyFont="1" applyBorder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2_01/184201112" TargetMode="External"/><Relationship Id="rId13" Type="http://schemas.openxmlformats.org/officeDocument/2006/relationships/hyperlink" Target="https://podminky.urs.cz/item/CS_URS_2022_01/184813121" TargetMode="External"/><Relationship Id="rId3" Type="http://schemas.openxmlformats.org/officeDocument/2006/relationships/hyperlink" Target="https://podminky.urs.cz/item/CS_URS_2022_01/183403114" TargetMode="External"/><Relationship Id="rId7" Type="http://schemas.openxmlformats.org/officeDocument/2006/relationships/hyperlink" Target="https://podminky.urs.cz/item/CS_URS_2022_01/183101115" TargetMode="External"/><Relationship Id="rId12" Type="http://schemas.openxmlformats.org/officeDocument/2006/relationships/hyperlink" Target="https://podminky.urs.cz/item/CS_URS_2022_01/184215133" TargetMode="External"/><Relationship Id="rId2" Type="http://schemas.openxmlformats.org/officeDocument/2006/relationships/hyperlink" Target="https://podminky.urs.cz/item/CS_URS_2022_01/183551313" TargetMode="External"/><Relationship Id="rId16" Type="http://schemas.openxmlformats.org/officeDocument/2006/relationships/drawing" Target="../drawings/drawing2.xml"/><Relationship Id="rId1" Type="http://schemas.openxmlformats.org/officeDocument/2006/relationships/hyperlink" Target="https://podminky.urs.cz/item/CS_URS_2022_01/183408312" TargetMode="External"/><Relationship Id="rId6" Type="http://schemas.openxmlformats.org/officeDocument/2006/relationships/hyperlink" Target="https://podminky.urs.cz/item/CS_URS_2022_01/184102110" TargetMode="External"/><Relationship Id="rId11" Type="http://schemas.openxmlformats.org/officeDocument/2006/relationships/hyperlink" Target="https://podminky.urs.cz/item/CS_URS_2022_01/184215412" TargetMode="External"/><Relationship Id="rId5" Type="http://schemas.openxmlformats.org/officeDocument/2006/relationships/hyperlink" Target="https://podminky.urs.cz/item/CS_URS_2022_01/184102111" TargetMode="External"/><Relationship Id="rId15" Type="http://schemas.openxmlformats.org/officeDocument/2006/relationships/hyperlink" Target="https://podminky.urs.cz/item/CS_URS_2022_01/998231311" TargetMode="External"/><Relationship Id="rId10" Type="http://schemas.openxmlformats.org/officeDocument/2006/relationships/hyperlink" Target="https://podminky.urs.cz/item/CS_URS_2022_01/184911431" TargetMode="External"/><Relationship Id="rId4" Type="http://schemas.openxmlformats.org/officeDocument/2006/relationships/hyperlink" Target="https://podminky.urs.cz/item/CS_URS_2022_01/183101113" TargetMode="External"/><Relationship Id="rId9" Type="http://schemas.openxmlformats.org/officeDocument/2006/relationships/hyperlink" Target="https://podminky.urs.cz/item/CS_URS_2022_01/181451121" TargetMode="External"/><Relationship Id="rId14" Type="http://schemas.openxmlformats.org/officeDocument/2006/relationships/hyperlink" Target="https://podminky.urs.cz/item/CS_URS_2022_01/913312111" TargetMode="Externa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2_01/183101113" TargetMode="External"/><Relationship Id="rId13" Type="http://schemas.openxmlformats.org/officeDocument/2006/relationships/hyperlink" Target="https://podminky.urs.cz/item/CS_URS_2022_01/184215133" TargetMode="External"/><Relationship Id="rId18" Type="http://schemas.openxmlformats.org/officeDocument/2006/relationships/drawing" Target="../drawings/drawing3.xml"/><Relationship Id="rId3" Type="http://schemas.openxmlformats.org/officeDocument/2006/relationships/hyperlink" Target="https://podminky.urs.cz/item/CS_URS_2022_01/184911421" TargetMode="External"/><Relationship Id="rId7" Type="http://schemas.openxmlformats.org/officeDocument/2006/relationships/hyperlink" Target="https://podminky.urs.cz/item/CS_URS_2022_01/185851121.1" TargetMode="External"/><Relationship Id="rId12" Type="http://schemas.openxmlformats.org/officeDocument/2006/relationships/hyperlink" Target="https://podminky.urs.cz/item/CS_URS_2022_01/184201112" TargetMode="External"/><Relationship Id="rId17" Type="http://schemas.openxmlformats.org/officeDocument/2006/relationships/hyperlink" Target="https://podminky.urs.cz/item/CS_URS_2022_01/998231311" TargetMode="External"/><Relationship Id="rId2" Type="http://schemas.openxmlformats.org/officeDocument/2006/relationships/hyperlink" Target="https://podminky.urs.cz/item/CS_URS_2022_01/184851617" TargetMode="External"/><Relationship Id="rId16" Type="http://schemas.openxmlformats.org/officeDocument/2006/relationships/hyperlink" Target="https://podminky.urs.cz/item/CS_URS_2022_01/184911431" TargetMode="External"/><Relationship Id="rId1" Type="http://schemas.openxmlformats.org/officeDocument/2006/relationships/hyperlink" Target="https://podminky.urs.cz/item/CS_URS_2022_01/111151231" TargetMode="External"/><Relationship Id="rId6" Type="http://schemas.openxmlformats.org/officeDocument/2006/relationships/hyperlink" Target="https://podminky.urs.cz/item/CS_URS_2022_01/111111113" TargetMode="External"/><Relationship Id="rId11" Type="http://schemas.openxmlformats.org/officeDocument/2006/relationships/hyperlink" Target="https://podminky.urs.cz/item/CS_URS_2022_01/183101115" TargetMode="External"/><Relationship Id="rId5" Type="http://schemas.openxmlformats.org/officeDocument/2006/relationships/hyperlink" Target="https://podminky.urs.cz/item/CS_URS_2022_01/185804312" TargetMode="External"/><Relationship Id="rId15" Type="http://schemas.openxmlformats.org/officeDocument/2006/relationships/hyperlink" Target="https://podminky.urs.cz/item/CS_URS_2022_01/184813121" TargetMode="External"/><Relationship Id="rId10" Type="http://schemas.openxmlformats.org/officeDocument/2006/relationships/hyperlink" Target="https://podminky.urs.cz/item/CS_URS_2022_01/184102110" TargetMode="External"/><Relationship Id="rId4" Type="http://schemas.openxmlformats.org/officeDocument/2006/relationships/hyperlink" Target="https://podminky.urs.cz/item/CS_URS_2022_01/185804213" TargetMode="External"/><Relationship Id="rId9" Type="http://schemas.openxmlformats.org/officeDocument/2006/relationships/hyperlink" Target="https://podminky.urs.cz/item/CS_URS_2022_01/184102111" TargetMode="External"/><Relationship Id="rId14" Type="http://schemas.openxmlformats.org/officeDocument/2006/relationships/hyperlink" Target="https://podminky.urs.cz/item/CS_URS_2022_01/184215412" TargetMode="External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1_01/184215133" TargetMode="External"/><Relationship Id="rId13" Type="http://schemas.openxmlformats.org/officeDocument/2006/relationships/drawing" Target="../drawings/drawing4.xml"/><Relationship Id="rId3" Type="http://schemas.openxmlformats.org/officeDocument/2006/relationships/hyperlink" Target="https://podminky.urs.cz/item/CS_URS_2021_01/111111113" TargetMode="External"/><Relationship Id="rId7" Type="http://schemas.openxmlformats.org/officeDocument/2006/relationships/hyperlink" Target="https://podminky.urs.cz/item/CS_URS_2021_01/184201112" TargetMode="External"/><Relationship Id="rId12" Type="http://schemas.openxmlformats.org/officeDocument/2006/relationships/hyperlink" Target="https://podminky.urs.cz/item/CS_URS_2021_01/998231311" TargetMode="External"/><Relationship Id="rId2" Type="http://schemas.openxmlformats.org/officeDocument/2006/relationships/hyperlink" Target="https://podminky.urs.cz/item/CS_URS_2021_01/184851617" TargetMode="External"/><Relationship Id="rId1" Type="http://schemas.openxmlformats.org/officeDocument/2006/relationships/hyperlink" Target="https://podminky.urs.cz/item/CS_URS_2021_01/111151231" TargetMode="External"/><Relationship Id="rId6" Type="http://schemas.openxmlformats.org/officeDocument/2006/relationships/hyperlink" Target="https://podminky.urs.cz/item/CS_URS_2021_01/183101115" TargetMode="External"/><Relationship Id="rId11" Type="http://schemas.openxmlformats.org/officeDocument/2006/relationships/hyperlink" Target="https://podminky.urs.cz/item/CS_URS_2021_01/184911431" TargetMode="External"/><Relationship Id="rId5" Type="http://schemas.openxmlformats.org/officeDocument/2006/relationships/hyperlink" Target="https://podminky.urs.cz/item/CS_URS_2021_01/184102111" TargetMode="External"/><Relationship Id="rId10" Type="http://schemas.openxmlformats.org/officeDocument/2006/relationships/hyperlink" Target="https://podminky.urs.cz/item/CS_URS_2021_01/184813121" TargetMode="External"/><Relationship Id="rId4" Type="http://schemas.openxmlformats.org/officeDocument/2006/relationships/hyperlink" Target="https://podminky.urs.cz/item/CS_URS_2021_01/183101113" TargetMode="External"/><Relationship Id="rId9" Type="http://schemas.openxmlformats.org/officeDocument/2006/relationships/hyperlink" Target="https://podminky.urs.cz/item/CS_URS_2021_01/184215412" TargetMode="External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2_01/184102111" TargetMode="External"/><Relationship Id="rId13" Type="http://schemas.openxmlformats.org/officeDocument/2006/relationships/hyperlink" Target="https://podminky.urs.cz/item/CS_URS_2022_01/184215412" TargetMode="External"/><Relationship Id="rId3" Type="http://schemas.openxmlformats.org/officeDocument/2006/relationships/hyperlink" Target="https://podminky.urs.cz/item/CS_URS_2022_01/184911421" TargetMode="External"/><Relationship Id="rId7" Type="http://schemas.openxmlformats.org/officeDocument/2006/relationships/hyperlink" Target="https://podminky.urs.cz/item/CS_URS_2022_01/183101113" TargetMode="External"/><Relationship Id="rId12" Type="http://schemas.openxmlformats.org/officeDocument/2006/relationships/hyperlink" Target="https://podminky.urs.cz/item/CS_URS_2022_01/184215133" TargetMode="External"/><Relationship Id="rId17" Type="http://schemas.openxmlformats.org/officeDocument/2006/relationships/drawing" Target="../drawings/drawing5.xml"/><Relationship Id="rId2" Type="http://schemas.openxmlformats.org/officeDocument/2006/relationships/hyperlink" Target="https://podminky.urs.cz/item/CS_URS_2022_01/184851617" TargetMode="External"/><Relationship Id="rId16" Type="http://schemas.openxmlformats.org/officeDocument/2006/relationships/hyperlink" Target="https://podminky.urs.cz/item/CS_URS_2022_01/998231311" TargetMode="External"/><Relationship Id="rId1" Type="http://schemas.openxmlformats.org/officeDocument/2006/relationships/hyperlink" Target="https://podminky.urs.cz/item/CS_URS_2022_01/111151231" TargetMode="External"/><Relationship Id="rId6" Type="http://schemas.openxmlformats.org/officeDocument/2006/relationships/hyperlink" Target="https://podminky.urs.cz/item/CS_URS_2022_01/185851121.1" TargetMode="External"/><Relationship Id="rId11" Type="http://schemas.openxmlformats.org/officeDocument/2006/relationships/hyperlink" Target="https://podminky.urs.cz/item/CS_URS_2022_01/184201112" TargetMode="External"/><Relationship Id="rId5" Type="http://schemas.openxmlformats.org/officeDocument/2006/relationships/hyperlink" Target="https://podminky.urs.cz/item/CS_URS_2022_01/185804312" TargetMode="External"/><Relationship Id="rId15" Type="http://schemas.openxmlformats.org/officeDocument/2006/relationships/hyperlink" Target="https://podminky.urs.cz/item/CS_URS_2022_01/184911431" TargetMode="External"/><Relationship Id="rId10" Type="http://schemas.openxmlformats.org/officeDocument/2006/relationships/hyperlink" Target="https://podminky.urs.cz/item/CS_URS_2022_01/183101115" TargetMode="External"/><Relationship Id="rId4" Type="http://schemas.openxmlformats.org/officeDocument/2006/relationships/hyperlink" Target="https://podminky.urs.cz/item/CS_URS_2022_01/185804213" TargetMode="External"/><Relationship Id="rId9" Type="http://schemas.openxmlformats.org/officeDocument/2006/relationships/hyperlink" Target="https://podminky.urs.cz/item/CS_URS_2022_01/184102110" TargetMode="External"/><Relationship Id="rId14" Type="http://schemas.openxmlformats.org/officeDocument/2006/relationships/hyperlink" Target="https://podminky.urs.cz/item/CS_URS_2022_01/184813121" TargetMode="Externa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hyperlink" Target="https://podminky.urs.cz/item/CS_URS_2021_01/998231311" TargetMode="Externa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hyperlink" Target="https://podminky.urs.cz/item/CS_URS_2022_01/030001000" TargetMode="External"/><Relationship Id="rId2" Type="http://schemas.openxmlformats.org/officeDocument/2006/relationships/hyperlink" Target="https://podminky.urs.cz/item/CS_URS_2022_01/013254000" TargetMode="External"/><Relationship Id="rId1" Type="http://schemas.openxmlformats.org/officeDocument/2006/relationships/hyperlink" Target="https://podminky.urs.cz/item/CS_URS_2022_01/012103000" TargetMode="External"/><Relationship Id="rId6" Type="http://schemas.openxmlformats.org/officeDocument/2006/relationships/drawing" Target="../drawings/drawing7.xml"/><Relationship Id="rId5" Type="http://schemas.openxmlformats.org/officeDocument/2006/relationships/hyperlink" Target="https://podminky.urs.cz/item/CS_URS_2022_01/039103000" TargetMode="External"/><Relationship Id="rId4" Type="http://schemas.openxmlformats.org/officeDocument/2006/relationships/hyperlink" Target="https://podminky.urs.cz/item/CS_URS_2022_01/034503000" TargetMode="Externa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M63"/>
  <sheetViews>
    <sheetView showGridLines="0" topLeftCell="A13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pans="1:74" s="1" customFormat="1" ht="36.950000000000003" customHeight="1">
      <c r="AR2" s="359"/>
      <c r="AS2" s="359"/>
      <c r="AT2" s="359"/>
      <c r="AU2" s="359"/>
      <c r="AV2" s="359"/>
      <c r="AW2" s="359"/>
      <c r="AX2" s="359"/>
      <c r="AY2" s="359"/>
      <c r="AZ2" s="359"/>
      <c r="BA2" s="359"/>
      <c r="BB2" s="359"/>
      <c r="BC2" s="359"/>
      <c r="BD2" s="359"/>
      <c r="BE2" s="359"/>
      <c r="BS2" s="17" t="s">
        <v>6</v>
      </c>
      <c r="BT2" s="17" t="s">
        <v>7</v>
      </c>
    </row>
    <row r="3" spans="1:74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s="1" customFormat="1" ht="24.95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pans="1:74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343" t="s">
        <v>14</v>
      </c>
      <c r="L5" s="344"/>
      <c r="M5" s="344"/>
      <c r="N5" s="344"/>
      <c r="O5" s="344"/>
      <c r="P5" s="344"/>
      <c r="Q5" s="344"/>
      <c r="R5" s="344"/>
      <c r="S5" s="344"/>
      <c r="T5" s="344"/>
      <c r="U5" s="344"/>
      <c r="V5" s="344"/>
      <c r="W5" s="344"/>
      <c r="X5" s="344"/>
      <c r="Y5" s="344"/>
      <c r="Z5" s="344"/>
      <c r="AA5" s="344"/>
      <c r="AB5" s="344"/>
      <c r="AC5" s="344"/>
      <c r="AD5" s="344"/>
      <c r="AE5" s="344"/>
      <c r="AF5" s="344"/>
      <c r="AG5" s="344"/>
      <c r="AH5" s="344"/>
      <c r="AI5" s="344"/>
      <c r="AJ5" s="344"/>
      <c r="AK5" s="344"/>
      <c r="AL5" s="344"/>
      <c r="AM5" s="344"/>
      <c r="AN5" s="344"/>
      <c r="AO5" s="344"/>
      <c r="AP5" s="22"/>
      <c r="AQ5" s="22"/>
      <c r="AR5" s="20"/>
      <c r="BE5" s="340" t="s">
        <v>15</v>
      </c>
      <c r="BS5" s="17" t="s">
        <v>6</v>
      </c>
    </row>
    <row r="6" spans="1:74" s="1" customFormat="1" ht="36.950000000000003" customHeight="1">
      <c r="B6" s="21"/>
      <c r="C6" s="22"/>
      <c r="D6" s="28" t="s">
        <v>16</v>
      </c>
      <c r="E6" s="22"/>
      <c r="F6" s="22"/>
      <c r="G6" s="22"/>
      <c r="H6" s="22"/>
      <c r="I6" s="22"/>
      <c r="J6" s="22"/>
      <c r="K6" s="345" t="s">
        <v>17</v>
      </c>
      <c r="L6" s="344"/>
      <c r="M6" s="344"/>
      <c r="N6" s="344"/>
      <c r="O6" s="344"/>
      <c r="P6" s="344"/>
      <c r="Q6" s="344"/>
      <c r="R6" s="344"/>
      <c r="S6" s="344"/>
      <c r="T6" s="344"/>
      <c r="U6" s="344"/>
      <c r="V6" s="344"/>
      <c r="W6" s="344"/>
      <c r="X6" s="344"/>
      <c r="Y6" s="344"/>
      <c r="Z6" s="344"/>
      <c r="AA6" s="344"/>
      <c r="AB6" s="344"/>
      <c r="AC6" s="344"/>
      <c r="AD6" s="344"/>
      <c r="AE6" s="344"/>
      <c r="AF6" s="344"/>
      <c r="AG6" s="344"/>
      <c r="AH6" s="344"/>
      <c r="AI6" s="344"/>
      <c r="AJ6" s="344"/>
      <c r="AK6" s="344"/>
      <c r="AL6" s="344"/>
      <c r="AM6" s="344"/>
      <c r="AN6" s="344"/>
      <c r="AO6" s="344"/>
      <c r="AP6" s="22"/>
      <c r="AQ6" s="22"/>
      <c r="AR6" s="20"/>
      <c r="BE6" s="341"/>
      <c r="BS6" s="17" t="s">
        <v>6</v>
      </c>
    </row>
    <row r="7" spans="1:74" s="1" customFormat="1" ht="12" customHeight="1">
      <c r="B7" s="21"/>
      <c r="C7" s="22"/>
      <c r="D7" s="29" t="s">
        <v>18</v>
      </c>
      <c r="E7" s="22"/>
      <c r="F7" s="22"/>
      <c r="G7" s="22"/>
      <c r="H7" s="22"/>
      <c r="I7" s="22"/>
      <c r="J7" s="22"/>
      <c r="K7" s="27" t="s">
        <v>19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9" t="s">
        <v>20</v>
      </c>
      <c r="AL7" s="22"/>
      <c r="AM7" s="22"/>
      <c r="AN7" s="27" t="s">
        <v>19</v>
      </c>
      <c r="AO7" s="22"/>
      <c r="AP7" s="22"/>
      <c r="AQ7" s="22"/>
      <c r="AR7" s="20"/>
      <c r="BE7" s="341"/>
      <c r="BS7" s="17" t="s">
        <v>6</v>
      </c>
    </row>
    <row r="8" spans="1:74" s="1" customFormat="1" ht="12" customHeight="1">
      <c r="B8" s="21"/>
      <c r="C8" s="22"/>
      <c r="D8" s="29" t="s">
        <v>21</v>
      </c>
      <c r="E8" s="22"/>
      <c r="F8" s="22"/>
      <c r="G8" s="22"/>
      <c r="H8" s="22"/>
      <c r="I8" s="22"/>
      <c r="J8" s="22"/>
      <c r="K8" s="27" t="s">
        <v>22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29" t="s">
        <v>23</v>
      </c>
      <c r="AL8" s="22"/>
      <c r="AM8" s="22"/>
      <c r="AN8" s="30" t="s">
        <v>24</v>
      </c>
      <c r="AO8" s="22"/>
      <c r="AP8" s="22"/>
      <c r="AQ8" s="22"/>
      <c r="AR8" s="20"/>
      <c r="BE8" s="341"/>
      <c r="BS8" s="17" t="s">
        <v>6</v>
      </c>
    </row>
    <row r="9" spans="1:74" s="1" customFormat="1" ht="14.45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41"/>
      <c r="BS9" s="17" t="s">
        <v>6</v>
      </c>
    </row>
    <row r="10" spans="1:74" s="1" customFormat="1" ht="12" customHeight="1">
      <c r="B10" s="21"/>
      <c r="C10" s="22"/>
      <c r="D10" s="29" t="s">
        <v>25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29" t="s">
        <v>26</v>
      </c>
      <c r="AL10" s="22"/>
      <c r="AM10" s="22"/>
      <c r="AN10" s="27" t="s">
        <v>27</v>
      </c>
      <c r="AO10" s="22"/>
      <c r="AP10" s="22"/>
      <c r="AQ10" s="22"/>
      <c r="AR10" s="20"/>
      <c r="BE10" s="341"/>
      <c r="BS10" s="17" t="s">
        <v>6</v>
      </c>
    </row>
    <row r="11" spans="1:74" s="1" customFormat="1" ht="18.399999999999999" customHeight="1">
      <c r="B11" s="21"/>
      <c r="C11" s="22"/>
      <c r="D11" s="22"/>
      <c r="E11" s="27" t="s">
        <v>28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29" t="s">
        <v>29</v>
      </c>
      <c r="AL11" s="22"/>
      <c r="AM11" s="22"/>
      <c r="AN11" s="27" t="s">
        <v>19</v>
      </c>
      <c r="AO11" s="22"/>
      <c r="AP11" s="22"/>
      <c r="AQ11" s="22"/>
      <c r="AR11" s="20"/>
      <c r="BE11" s="341"/>
      <c r="BS11" s="17" t="s">
        <v>6</v>
      </c>
    </row>
    <row r="12" spans="1:74" s="1" customFormat="1" ht="6.95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41"/>
      <c r="BS12" s="17" t="s">
        <v>6</v>
      </c>
    </row>
    <row r="13" spans="1:74" s="1" customFormat="1" ht="12" customHeight="1">
      <c r="B13" s="21"/>
      <c r="C13" s="22"/>
      <c r="D13" s="29" t="s">
        <v>30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29" t="s">
        <v>26</v>
      </c>
      <c r="AL13" s="22"/>
      <c r="AM13" s="22"/>
      <c r="AN13" s="31" t="s">
        <v>31</v>
      </c>
      <c r="AO13" s="22"/>
      <c r="AP13" s="22"/>
      <c r="AQ13" s="22"/>
      <c r="AR13" s="20"/>
      <c r="BE13" s="341"/>
      <c r="BS13" s="17" t="s">
        <v>6</v>
      </c>
    </row>
    <row r="14" spans="1:74" ht="12.75">
      <c r="B14" s="21"/>
      <c r="C14" s="22"/>
      <c r="D14" s="22"/>
      <c r="E14" s="346" t="s">
        <v>31</v>
      </c>
      <c r="F14" s="347"/>
      <c r="G14" s="347"/>
      <c r="H14" s="347"/>
      <c r="I14" s="347"/>
      <c r="J14" s="347"/>
      <c r="K14" s="347"/>
      <c r="L14" s="347"/>
      <c r="M14" s="347"/>
      <c r="N14" s="347"/>
      <c r="O14" s="347"/>
      <c r="P14" s="347"/>
      <c r="Q14" s="347"/>
      <c r="R14" s="347"/>
      <c r="S14" s="347"/>
      <c r="T14" s="347"/>
      <c r="U14" s="347"/>
      <c r="V14" s="347"/>
      <c r="W14" s="347"/>
      <c r="X14" s="347"/>
      <c r="Y14" s="347"/>
      <c r="Z14" s="347"/>
      <c r="AA14" s="347"/>
      <c r="AB14" s="347"/>
      <c r="AC14" s="347"/>
      <c r="AD14" s="347"/>
      <c r="AE14" s="347"/>
      <c r="AF14" s="347"/>
      <c r="AG14" s="347"/>
      <c r="AH14" s="347"/>
      <c r="AI14" s="347"/>
      <c r="AJ14" s="347"/>
      <c r="AK14" s="29" t="s">
        <v>29</v>
      </c>
      <c r="AL14" s="22"/>
      <c r="AM14" s="22"/>
      <c r="AN14" s="31" t="s">
        <v>31</v>
      </c>
      <c r="AO14" s="22"/>
      <c r="AP14" s="22"/>
      <c r="AQ14" s="22"/>
      <c r="AR14" s="20"/>
      <c r="BE14" s="341"/>
      <c r="BS14" s="17" t="s">
        <v>6</v>
      </c>
    </row>
    <row r="15" spans="1:74" s="1" customFormat="1" ht="6.95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41"/>
      <c r="BS15" s="17" t="s">
        <v>4</v>
      </c>
    </row>
    <row r="16" spans="1:74" s="1" customFormat="1" ht="12" customHeight="1">
      <c r="B16" s="21"/>
      <c r="C16" s="22"/>
      <c r="D16" s="29" t="s">
        <v>32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29" t="s">
        <v>26</v>
      </c>
      <c r="AL16" s="22"/>
      <c r="AM16" s="22"/>
      <c r="AN16" s="27" t="s">
        <v>33</v>
      </c>
      <c r="AO16" s="22"/>
      <c r="AP16" s="22"/>
      <c r="AQ16" s="22"/>
      <c r="AR16" s="20"/>
      <c r="BE16" s="341"/>
      <c r="BS16" s="17" t="s">
        <v>4</v>
      </c>
    </row>
    <row r="17" spans="1:71" s="1" customFormat="1" ht="18.399999999999999" customHeight="1">
      <c r="B17" s="21"/>
      <c r="C17" s="22"/>
      <c r="D17" s="22"/>
      <c r="E17" s="27" t="s">
        <v>34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29" t="s">
        <v>29</v>
      </c>
      <c r="AL17" s="22"/>
      <c r="AM17" s="22"/>
      <c r="AN17" s="27" t="s">
        <v>19</v>
      </c>
      <c r="AO17" s="22"/>
      <c r="AP17" s="22"/>
      <c r="AQ17" s="22"/>
      <c r="AR17" s="20"/>
      <c r="BE17" s="341"/>
      <c r="BS17" s="17" t="s">
        <v>35</v>
      </c>
    </row>
    <row r="18" spans="1:71" s="1" customFormat="1" ht="6.95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41"/>
      <c r="BS18" s="17" t="s">
        <v>6</v>
      </c>
    </row>
    <row r="19" spans="1:71" s="1" customFormat="1" ht="12" customHeight="1">
      <c r="B19" s="21"/>
      <c r="C19" s="22"/>
      <c r="D19" s="29" t="s">
        <v>36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29" t="s">
        <v>26</v>
      </c>
      <c r="AL19" s="22"/>
      <c r="AM19" s="22"/>
      <c r="AN19" s="27" t="s">
        <v>33</v>
      </c>
      <c r="AO19" s="22"/>
      <c r="AP19" s="22"/>
      <c r="AQ19" s="22"/>
      <c r="AR19" s="20"/>
      <c r="BE19" s="341"/>
      <c r="BS19" s="17" t="s">
        <v>6</v>
      </c>
    </row>
    <row r="20" spans="1:71" s="1" customFormat="1" ht="18.399999999999999" customHeight="1">
      <c r="B20" s="21"/>
      <c r="C20" s="22"/>
      <c r="D20" s="22"/>
      <c r="E20" s="27" t="s">
        <v>34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29" t="s">
        <v>29</v>
      </c>
      <c r="AL20" s="22"/>
      <c r="AM20" s="22"/>
      <c r="AN20" s="27" t="s">
        <v>19</v>
      </c>
      <c r="AO20" s="22"/>
      <c r="AP20" s="22"/>
      <c r="AQ20" s="22"/>
      <c r="AR20" s="20"/>
      <c r="BE20" s="341"/>
      <c r="BS20" s="17" t="s">
        <v>35</v>
      </c>
    </row>
    <row r="21" spans="1:71" s="1" customFormat="1" ht="6.95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41"/>
    </row>
    <row r="22" spans="1:71" s="1" customFormat="1" ht="12" customHeight="1">
      <c r="B22" s="21"/>
      <c r="C22" s="22"/>
      <c r="D22" s="29" t="s">
        <v>37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41"/>
    </row>
    <row r="23" spans="1:71" s="1" customFormat="1" ht="47.25" customHeight="1">
      <c r="B23" s="21"/>
      <c r="C23" s="22"/>
      <c r="D23" s="22"/>
      <c r="E23" s="348" t="s">
        <v>38</v>
      </c>
      <c r="F23" s="348"/>
      <c r="G23" s="348"/>
      <c r="H23" s="348"/>
      <c r="I23" s="348"/>
      <c r="J23" s="348"/>
      <c r="K23" s="348"/>
      <c r="L23" s="348"/>
      <c r="M23" s="348"/>
      <c r="N23" s="348"/>
      <c r="O23" s="348"/>
      <c r="P23" s="348"/>
      <c r="Q23" s="348"/>
      <c r="R23" s="348"/>
      <c r="S23" s="348"/>
      <c r="T23" s="348"/>
      <c r="U23" s="348"/>
      <c r="V23" s="348"/>
      <c r="W23" s="348"/>
      <c r="X23" s="348"/>
      <c r="Y23" s="348"/>
      <c r="Z23" s="348"/>
      <c r="AA23" s="348"/>
      <c r="AB23" s="348"/>
      <c r="AC23" s="348"/>
      <c r="AD23" s="348"/>
      <c r="AE23" s="348"/>
      <c r="AF23" s="348"/>
      <c r="AG23" s="348"/>
      <c r="AH23" s="348"/>
      <c r="AI23" s="348"/>
      <c r="AJ23" s="348"/>
      <c r="AK23" s="348"/>
      <c r="AL23" s="348"/>
      <c r="AM23" s="348"/>
      <c r="AN23" s="348"/>
      <c r="AO23" s="22"/>
      <c r="AP23" s="22"/>
      <c r="AQ23" s="22"/>
      <c r="AR23" s="20"/>
      <c r="BE23" s="341"/>
    </row>
    <row r="24" spans="1:71" s="1" customFormat="1" ht="6.95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41"/>
    </row>
    <row r="25" spans="1:71" s="1" customFormat="1" ht="6.95" customHeight="1">
      <c r="B25" s="21"/>
      <c r="C25" s="22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22"/>
      <c r="AQ25" s="22"/>
      <c r="AR25" s="20"/>
      <c r="BE25" s="341"/>
    </row>
    <row r="26" spans="1:71" s="2" customFormat="1" ht="25.9" customHeight="1">
      <c r="A26" s="34"/>
      <c r="B26" s="35"/>
      <c r="C26" s="36"/>
      <c r="D26" s="37" t="s">
        <v>39</v>
      </c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349">
        <f>ROUND(AG54,2)</f>
        <v>0</v>
      </c>
      <c r="AL26" s="350"/>
      <c r="AM26" s="350"/>
      <c r="AN26" s="350"/>
      <c r="AO26" s="350"/>
      <c r="AP26" s="36"/>
      <c r="AQ26" s="36"/>
      <c r="AR26" s="39"/>
      <c r="BE26" s="341"/>
    </row>
    <row r="27" spans="1:71" s="2" customFormat="1" ht="6.95" customHeight="1">
      <c r="A27" s="34"/>
      <c r="B27" s="35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39"/>
      <c r="BE27" s="341"/>
    </row>
    <row r="28" spans="1:71" s="2" customFormat="1" ht="12.75">
      <c r="A28" s="34"/>
      <c r="B28" s="35"/>
      <c r="C28" s="36"/>
      <c r="D28" s="36"/>
      <c r="E28" s="36"/>
      <c r="F28" s="36"/>
      <c r="G28" s="36"/>
      <c r="H28" s="36"/>
      <c r="I28" s="36"/>
      <c r="J28" s="36"/>
      <c r="K28" s="36"/>
      <c r="L28" s="351" t="s">
        <v>40</v>
      </c>
      <c r="M28" s="351"/>
      <c r="N28" s="351"/>
      <c r="O28" s="351"/>
      <c r="P28" s="351"/>
      <c r="Q28" s="36"/>
      <c r="R28" s="36"/>
      <c r="S28" s="36"/>
      <c r="T28" s="36"/>
      <c r="U28" s="36"/>
      <c r="V28" s="36"/>
      <c r="W28" s="351" t="s">
        <v>41</v>
      </c>
      <c r="X28" s="351"/>
      <c r="Y28" s="351"/>
      <c r="Z28" s="351"/>
      <c r="AA28" s="351"/>
      <c r="AB28" s="351"/>
      <c r="AC28" s="351"/>
      <c r="AD28" s="351"/>
      <c r="AE28" s="351"/>
      <c r="AF28" s="36"/>
      <c r="AG28" s="36"/>
      <c r="AH28" s="36"/>
      <c r="AI28" s="36"/>
      <c r="AJ28" s="36"/>
      <c r="AK28" s="351" t="s">
        <v>42</v>
      </c>
      <c r="AL28" s="351"/>
      <c r="AM28" s="351"/>
      <c r="AN28" s="351"/>
      <c r="AO28" s="351"/>
      <c r="AP28" s="36"/>
      <c r="AQ28" s="36"/>
      <c r="AR28" s="39"/>
      <c r="BE28" s="341"/>
    </row>
    <row r="29" spans="1:71" s="3" customFormat="1" ht="14.45" customHeight="1">
      <c r="B29" s="40"/>
      <c r="C29" s="41"/>
      <c r="D29" s="29" t="s">
        <v>43</v>
      </c>
      <c r="E29" s="41"/>
      <c r="F29" s="29" t="s">
        <v>44</v>
      </c>
      <c r="G29" s="41"/>
      <c r="H29" s="41"/>
      <c r="I29" s="41"/>
      <c r="J29" s="41"/>
      <c r="K29" s="41"/>
      <c r="L29" s="354">
        <v>0.21</v>
      </c>
      <c r="M29" s="353"/>
      <c r="N29" s="353"/>
      <c r="O29" s="353"/>
      <c r="P29" s="353"/>
      <c r="Q29" s="41"/>
      <c r="R29" s="41"/>
      <c r="S29" s="41"/>
      <c r="T29" s="41"/>
      <c r="U29" s="41"/>
      <c r="V29" s="41"/>
      <c r="W29" s="352">
        <f>ROUND(AZ54, 2)</f>
        <v>0</v>
      </c>
      <c r="X29" s="353"/>
      <c r="Y29" s="353"/>
      <c r="Z29" s="353"/>
      <c r="AA29" s="353"/>
      <c r="AB29" s="353"/>
      <c r="AC29" s="353"/>
      <c r="AD29" s="353"/>
      <c r="AE29" s="353"/>
      <c r="AF29" s="41"/>
      <c r="AG29" s="41"/>
      <c r="AH29" s="41"/>
      <c r="AI29" s="41"/>
      <c r="AJ29" s="41"/>
      <c r="AK29" s="352">
        <f>ROUND(AV54, 2)</f>
        <v>0</v>
      </c>
      <c r="AL29" s="353"/>
      <c r="AM29" s="353"/>
      <c r="AN29" s="353"/>
      <c r="AO29" s="353"/>
      <c r="AP29" s="41"/>
      <c r="AQ29" s="41"/>
      <c r="AR29" s="42"/>
      <c r="BE29" s="342"/>
    </row>
    <row r="30" spans="1:71" s="3" customFormat="1" ht="14.45" customHeight="1">
      <c r="B30" s="40"/>
      <c r="C30" s="41"/>
      <c r="D30" s="41"/>
      <c r="E30" s="41"/>
      <c r="F30" s="29" t="s">
        <v>45</v>
      </c>
      <c r="G30" s="41"/>
      <c r="H30" s="41"/>
      <c r="I30" s="41"/>
      <c r="J30" s="41"/>
      <c r="K30" s="41"/>
      <c r="L30" s="354">
        <v>0.15</v>
      </c>
      <c r="M30" s="353"/>
      <c r="N30" s="353"/>
      <c r="O30" s="353"/>
      <c r="P30" s="353"/>
      <c r="Q30" s="41"/>
      <c r="R30" s="41"/>
      <c r="S30" s="41"/>
      <c r="T30" s="41"/>
      <c r="U30" s="41"/>
      <c r="V30" s="41"/>
      <c r="W30" s="352">
        <f>ROUND(BA54, 2)</f>
        <v>0</v>
      </c>
      <c r="X30" s="353"/>
      <c r="Y30" s="353"/>
      <c r="Z30" s="353"/>
      <c r="AA30" s="353"/>
      <c r="AB30" s="353"/>
      <c r="AC30" s="353"/>
      <c r="AD30" s="353"/>
      <c r="AE30" s="353"/>
      <c r="AF30" s="41"/>
      <c r="AG30" s="41"/>
      <c r="AH30" s="41"/>
      <c r="AI30" s="41"/>
      <c r="AJ30" s="41"/>
      <c r="AK30" s="352">
        <f>ROUND(AW54, 2)</f>
        <v>0</v>
      </c>
      <c r="AL30" s="353"/>
      <c r="AM30" s="353"/>
      <c r="AN30" s="353"/>
      <c r="AO30" s="353"/>
      <c r="AP30" s="41"/>
      <c r="AQ30" s="41"/>
      <c r="AR30" s="42"/>
      <c r="BE30" s="342"/>
    </row>
    <row r="31" spans="1:71" s="3" customFormat="1" ht="14.45" hidden="1" customHeight="1">
      <c r="B31" s="40"/>
      <c r="C31" s="41"/>
      <c r="D31" s="41"/>
      <c r="E31" s="41"/>
      <c r="F31" s="29" t="s">
        <v>46</v>
      </c>
      <c r="G31" s="41"/>
      <c r="H31" s="41"/>
      <c r="I31" s="41"/>
      <c r="J31" s="41"/>
      <c r="K31" s="41"/>
      <c r="L31" s="354">
        <v>0.21</v>
      </c>
      <c r="M31" s="353"/>
      <c r="N31" s="353"/>
      <c r="O31" s="353"/>
      <c r="P31" s="353"/>
      <c r="Q31" s="41"/>
      <c r="R31" s="41"/>
      <c r="S31" s="41"/>
      <c r="T31" s="41"/>
      <c r="U31" s="41"/>
      <c r="V31" s="41"/>
      <c r="W31" s="352">
        <f>ROUND(BB54, 2)</f>
        <v>0</v>
      </c>
      <c r="X31" s="353"/>
      <c r="Y31" s="353"/>
      <c r="Z31" s="353"/>
      <c r="AA31" s="353"/>
      <c r="AB31" s="353"/>
      <c r="AC31" s="353"/>
      <c r="AD31" s="353"/>
      <c r="AE31" s="353"/>
      <c r="AF31" s="41"/>
      <c r="AG31" s="41"/>
      <c r="AH31" s="41"/>
      <c r="AI31" s="41"/>
      <c r="AJ31" s="41"/>
      <c r="AK31" s="352">
        <v>0</v>
      </c>
      <c r="AL31" s="353"/>
      <c r="AM31" s="353"/>
      <c r="AN31" s="353"/>
      <c r="AO31" s="353"/>
      <c r="AP31" s="41"/>
      <c r="AQ31" s="41"/>
      <c r="AR31" s="42"/>
      <c r="BE31" s="342"/>
    </row>
    <row r="32" spans="1:71" s="3" customFormat="1" ht="14.45" hidden="1" customHeight="1">
      <c r="B32" s="40"/>
      <c r="C32" s="41"/>
      <c r="D32" s="41"/>
      <c r="E32" s="41"/>
      <c r="F32" s="29" t="s">
        <v>47</v>
      </c>
      <c r="G32" s="41"/>
      <c r="H32" s="41"/>
      <c r="I32" s="41"/>
      <c r="J32" s="41"/>
      <c r="K32" s="41"/>
      <c r="L32" s="354">
        <v>0.15</v>
      </c>
      <c r="M32" s="353"/>
      <c r="N32" s="353"/>
      <c r="O32" s="353"/>
      <c r="P32" s="353"/>
      <c r="Q32" s="41"/>
      <c r="R32" s="41"/>
      <c r="S32" s="41"/>
      <c r="T32" s="41"/>
      <c r="U32" s="41"/>
      <c r="V32" s="41"/>
      <c r="W32" s="352">
        <f>ROUND(BC54, 2)</f>
        <v>0</v>
      </c>
      <c r="X32" s="353"/>
      <c r="Y32" s="353"/>
      <c r="Z32" s="353"/>
      <c r="AA32" s="353"/>
      <c r="AB32" s="353"/>
      <c r="AC32" s="353"/>
      <c r="AD32" s="353"/>
      <c r="AE32" s="353"/>
      <c r="AF32" s="41"/>
      <c r="AG32" s="41"/>
      <c r="AH32" s="41"/>
      <c r="AI32" s="41"/>
      <c r="AJ32" s="41"/>
      <c r="AK32" s="352">
        <v>0</v>
      </c>
      <c r="AL32" s="353"/>
      <c r="AM32" s="353"/>
      <c r="AN32" s="353"/>
      <c r="AO32" s="353"/>
      <c r="AP32" s="41"/>
      <c r="AQ32" s="41"/>
      <c r="AR32" s="42"/>
      <c r="BE32" s="342"/>
    </row>
    <row r="33" spans="1:57" s="3" customFormat="1" ht="14.45" hidden="1" customHeight="1">
      <c r="B33" s="40"/>
      <c r="C33" s="41"/>
      <c r="D33" s="41"/>
      <c r="E33" s="41"/>
      <c r="F33" s="29" t="s">
        <v>48</v>
      </c>
      <c r="G33" s="41"/>
      <c r="H33" s="41"/>
      <c r="I33" s="41"/>
      <c r="J33" s="41"/>
      <c r="K33" s="41"/>
      <c r="L33" s="354">
        <v>0</v>
      </c>
      <c r="M33" s="353"/>
      <c r="N33" s="353"/>
      <c r="O33" s="353"/>
      <c r="P33" s="353"/>
      <c r="Q33" s="41"/>
      <c r="R33" s="41"/>
      <c r="S33" s="41"/>
      <c r="T33" s="41"/>
      <c r="U33" s="41"/>
      <c r="V33" s="41"/>
      <c r="W33" s="352">
        <f>ROUND(BD54, 2)</f>
        <v>0</v>
      </c>
      <c r="X33" s="353"/>
      <c r="Y33" s="353"/>
      <c r="Z33" s="353"/>
      <c r="AA33" s="353"/>
      <c r="AB33" s="353"/>
      <c r="AC33" s="353"/>
      <c r="AD33" s="353"/>
      <c r="AE33" s="353"/>
      <c r="AF33" s="41"/>
      <c r="AG33" s="41"/>
      <c r="AH33" s="41"/>
      <c r="AI33" s="41"/>
      <c r="AJ33" s="41"/>
      <c r="AK33" s="352">
        <v>0</v>
      </c>
      <c r="AL33" s="353"/>
      <c r="AM33" s="353"/>
      <c r="AN33" s="353"/>
      <c r="AO33" s="353"/>
      <c r="AP33" s="41"/>
      <c r="AQ33" s="41"/>
      <c r="AR33" s="42"/>
    </row>
    <row r="34" spans="1:57" s="2" customFormat="1" ht="6.95" customHeight="1">
      <c r="A34" s="34"/>
      <c r="B34" s="35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39"/>
      <c r="BE34" s="34"/>
    </row>
    <row r="35" spans="1:57" s="2" customFormat="1" ht="25.9" customHeight="1">
      <c r="A35" s="34"/>
      <c r="B35" s="35"/>
      <c r="C35" s="43"/>
      <c r="D35" s="44" t="s">
        <v>49</v>
      </c>
      <c r="E35" s="45"/>
      <c r="F35" s="45"/>
      <c r="G35" s="45"/>
      <c r="H35" s="45"/>
      <c r="I35" s="45"/>
      <c r="J35" s="45"/>
      <c r="K35" s="45"/>
      <c r="L35" s="45"/>
      <c r="M35" s="45"/>
      <c r="N35" s="45"/>
      <c r="O35" s="45"/>
      <c r="P35" s="45"/>
      <c r="Q35" s="45"/>
      <c r="R35" s="45"/>
      <c r="S35" s="45"/>
      <c r="T35" s="46" t="s">
        <v>50</v>
      </c>
      <c r="U35" s="45"/>
      <c r="V35" s="45"/>
      <c r="W35" s="45"/>
      <c r="X35" s="358" t="s">
        <v>51</v>
      </c>
      <c r="Y35" s="356"/>
      <c r="Z35" s="356"/>
      <c r="AA35" s="356"/>
      <c r="AB35" s="356"/>
      <c r="AC35" s="45"/>
      <c r="AD35" s="45"/>
      <c r="AE35" s="45"/>
      <c r="AF35" s="45"/>
      <c r="AG35" s="45"/>
      <c r="AH35" s="45"/>
      <c r="AI35" s="45"/>
      <c r="AJ35" s="45"/>
      <c r="AK35" s="355">
        <f>SUM(AK26:AK33)</f>
        <v>0</v>
      </c>
      <c r="AL35" s="356"/>
      <c r="AM35" s="356"/>
      <c r="AN35" s="356"/>
      <c r="AO35" s="357"/>
      <c r="AP35" s="43"/>
      <c r="AQ35" s="43"/>
      <c r="AR35" s="39"/>
      <c r="BE35" s="34"/>
    </row>
    <row r="36" spans="1:57" s="2" customFormat="1" ht="6.95" customHeight="1">
      <c r="A36" s="34"/>
      <c r="B36" s="35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39"/>
      <c r="BE36" s="34"/>
    </row>
    <row r="37" spans="1:57" s="2" customFormat="1" ht="6.95" customHeight="1">
      <c r="A37" s="34"/>
      <c r="B37" s="47"/>
      <c r="C37" s="48"/>
      <c r="D37" s="48"/>
      <c r="E37" s="48"/>
      <c r="F37" s="48"/>
      <c r="G37" s="48"/>
      <c r="H37" s="48"/>
      <c r="I37" s="48"/>
      <c r="J37" s="48"/>
      <c r="K37" s="48"/>
      <c r="L37" s="48"/>
      <c r="M37" s="48"/>
      <c r="N37" s="48"/>
      <c r="O37" s="48"/>
      <c r="P37" s="48"/>
      <c r="Q37" s="48"/>
      <c r="R37" s="48"/>
      <c r="S37" s="48"/>
      <c r="T37" s="48"/>
      <c r="U37" s="48"/>
      <c r="V37" s="48"/>
      <c r="W37" s="48"/>
      <c r="X37" s="48"/>
      <c r="Y37" s="48"/>
      <c r="Z37" s="48"/>
      <c r="AA37" s="48"/>
      <c r="AB37" s="48"/>
      <c r="AC37" s="48"/>
      <c r="AD37" s="48"/>
      <c r="AE37" s="48"/>
      <c r="AF37" s="48"/>
      <c r="AG37" s="48"/>
      <c r="AH37" s="48"/>
      <c r="AI37" s="48"/>
      <c r="AJ37" s="48"/>
      <c r="AK37" s="48"/>
      <c r="AL37" s="48"/>
      <c r="AM37" s="48"/>
      <c r="AN37" s="48"/>
      <c r="AO37" s="48"/>
      <c r="AP37" s="48"/>
      <c r="AQ37" s="48"/>
      <c r="AR37" s="39"/>
      <c r="BE37" s="34"/>
    </row>
    <row r="41" spans="1:57" s="2" customFormat="1" ht="6.95" customHeight="1">
      <c r="A41" s="34"/>
      <c r="B41" s="49"/>
      <c r="C41" s="50"/>
      <c r="D41" s="50"/>
      <c r="E41" s="50"/>
      <c r="F41" s="50"/>
      <c r="G41" s="50"/>
      <c r="H41" s="50"/>
      <c r="I41" s="50"/>
      <c r="J41" s="50"/>
      <c r="K41" s="50"/>
      <c r="L41" s="50"/>
      <c r="M41" s="50"/>
      <c r="N41" s="50"/>
      <c r="O41" s="50"/>
      <c r="P41" s="50"/>
      <c r="Q41" s="50"/>
      <c r="R41" s="50"/>
      <c r="S41" s="50"/>
      <c r="T41" s="50"/>
      <c r="U41" s="50"/>
      <c r="V41" s="50"/>
      <c r="W41" s="50"/>
      <c r="X41" s="50"/>
      <c r="Y41" s="50"/>
      <c r="Z41" s="50"/>
      <c r="AA41" s="50"/>
      <c r="AB41" s="50"/>
      <c r="AC41" s="50"/>
      <c r="AD41" s="50"/>
      <c r="AE41" s="50"/>
      <c r="AF41" s="50"/>
      <c r="AG41" s="50"/>
      <c r="AH41" s="50"/>
      <c r="AI41" s="50"/>
      <c r="AJ41" s="50"/>
      <c r="AK41" s="50"/>
      <c r="AL41" s="50"/>
      <c r="AM41" s="50"/>
      <c r="AN41" s="50"/>
      <c r="AO41" s="50"/>
      <c r="AP41" s="50"/>
      <c r="AQ41" s="50"/>
      <c r="AR41" s="39"/>
      <c r="BE41" s="34"/>
    </row>
    <row r="42" spans="1:57" s="2" customFormat="1" ht="24.95" customHeight="1">
      <c r="A42" s="34"/>
      <c r="B42" s="35"/>
      <c r="C42" s="23" t="s">
        <v>52</v>
      </c>
      <c r="D42" s="36"/>
      <c r="E42" s="36"/>
      <c r="F42" s="36"/>
      <c r="G42" s="36"/>
      <c r="H42" s="36"/>
      <c r="I42" s="36"/>
      <c r="J42" s="36"/>
      <c r="K42" s="36"/>
      <c r="L42" s="36"/>
      <c r="M42" s="36"/>
      <c r="N42" s="36"/>
      <c r="O42" s="36"/>
      <c r="P42" s="36"/>
      <c r="Q42" s="36"/>
      <c r="R42" s="36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  <c r="AF42" s="36"/>
      <c r="AG42" s="36"/>
      <c r="AH42" s="36"/>
      <c r="AI42" s="36"/>
      <c r="AJ42" s="36"/>
      <c r="AK42" s="36"/>
      <c r="AL42" s="36"/>
      <c r="AM42" s="36"/>
      <c r="AN42" s="36"/>
      <c r="AO42" s="36"/>
      <c r="AP42" s="36"/>
      <c r="AQ42" s="36"/>
      <c r="AR42" s="39"/>
      <c r="BE42" s="34"/>
    </row>
    <row r="43" spans="1:57" s="2" customFormat="1" ht="6.95" customHeight="1">
      <c r="A43" s="34"/>
      <c r="B43" s="35"/>
      <c r="C43" s="36"/>
      <c r="D43" s="36"/>
      <c r="E43" s="36"/>
      <c r="F43" s="36"/>
      <c r="G43" s="36"/>
      <c r="H43" s="36"/>
      <c r="I43" s="36"/>
      <c r="J43" s="36"/>
      <c r="K43" s="36"/>
      <c r="L43" s="36"/>
      <c r="M43" s="36"/>
      <c r="N43" s="36"/>
      <c r="O43" s="36"/>
      <c r="P43" s="36"/>
      <c r="Q43" s="36"/>
      <c r="R43" s="36"/>
      <c r="S43" s="36"/>
      <c r="T43" s="36"/>
      <c r="U43" s="36"/>
      <c r="V43" s="36"/>
      <c r="W43" s="36"/>
      <c r="X43" s="36"/>
      <c r="Y43" s="36"/>
      <c r="Z43" s="36"/>
      <c r="AA43" s="36"/>
      <c r="AB43" s="36"/>
      <c r="AC43" s="36"/>
      <c r="AD43" s="36"/>
      <c r="AE43" s="36"/>
      <c r="AF43" s="36"/>
      <c r="AG43" s="36"/>
      <c r="AH43" s="36"/>
      <c r="AI43" s="36"/>
      <c r="AJ43" s="36"/>
      <c r="AK43" s="36"/>
      <c r="AL43" s="36"/>
      <c r="AM43" s="36"/>
      <c r="AN43" s="36"/>
      <c r="AO43" s="36"/>
      <c r="AP43" s="36"/>
      <c r="AQ43" s="36"/>
      <c r="AR43" s="39"/>
      <c r="BE43" s="34"/>
    </row>
    <row r="44" spans="1:57" s="4" customFormat="1" ht="12" customHeight="1">
      <c r="B44" s="51"/>
      <c r="C44" s="29" t="s">
        <v>13</v>
      </c>
      <c r="D44" s="52"/>
      <c r="E44" s="52"/>
      <c r="F44" s="52"/>
      <c r="G44" s="52"/>
      <c r="H44" s="52"/>
      <c r="I44" s="52"/>
      <c r="J44" s="52"/>
      <c r="K44" s="52"/>
      <c r="L44" s="52" t="str">
        <f>K5</f>
        <v>20055_RA</v>
      </c>
      <c r="M44" s="52"/>
      <c r="N44" s="52"/>
      <c r="O44" s="52"/>
      <c r="P44" s="52"/>
      <c r="Q44" s="52"/>
      <c r="R44" s="52"/>
      <c r="S44" s="52"/>
      <c r="T44" s="52"/>
      <c r="U44" s="52"/>
      <c r="V44" s="52"/>
      <c r="W44" s="52"/>
      <c r="X44" s="52"/>
      <c r="Y44" s="52"/>
      <c r="Z44" s="52"/>
      <c r="AA44" s="52"/>
      <c r="AB44" s="52"/>
      <c r="AC44" s="52"/>
      <c r="AD44" s="52"/>
      <c r="AE44" s="52"/>
      <c r="AF44" s="52"/>
      <c r="AG44" s="52"/>
      <c r="AH44" s="52"/>
      <c r="AI44" s="52"/>
      <c r="AJ44" s="52"/>
      <c r="AK44" s="52"/>
      <c r="AL44" s="52"/>
      <c r="AM44" s="52"/>
      <c r="AN44" s="52"/>
      <c r="AO44" s="52"/>
      <c r="AP44" s="52"/>
      <c r="AQ44" s="52"/>
      <c r="AR44" s="53"/>
    </row>
    <row r="45" spans="1:57" s="5" customFormat="1" ht="36.950000000000003" customHeight="1">
      <c r="B45" s="54"/>
      <c r="C45" s="55" t="s">
        <v>16</v>
      </c>
      <c r="D45" s="56"/>
      <c r="E45" s="56"/>
      <c r="F45" s="56"/>
      <c r="G45" s="56"/>
      <c r="H45" s="56"/>
      <c r="I45" s="56"/>
      <c r="J45" s="56"/>
      <c r="K45" s="56"/>
      <c r="L45" s="316" t="str">
        <f>K6</f>
        <v>Projektové dokumentace 2020, část 1 Biokoridor a biocentrum v k.ú. Mančice a Rašovice</v>
      </c>
      <c r="M45" s="317"/>
      <c r="N45" s="317"/>
      <c r="O45" s="317"/>
      <c r="P45" s="317"/>
      <c r="Q45" s="317"/>
      <c r="R45" s="317"/>
      <c r="S45" s="317"/>
      <c r="T45" s="317"/>
      <c r="U45" s="317"/>
      <c r="V45" s="317"/>
      <c r="W45" s="317"/>
      <c r="X45" s="317"/>
      <c r="Y45" s="317"/>
      <c r="Z45" s="317"/>
      <c r="AA45" s="317"/>
      <c r="AB45" s="317"/>
      <c r="AC45" s="317"/>
      <c r="AD45" s="317"/>
      <c r="AE45" s="317"/>
      <c r="AF45" s="317"/>
      <c r="AG45" s="317"/>
      <c r="AH45" s="317"/>
      <c r="AI45" s="317"/>
      <c r="AJ45" s="317"/>
      <c r="AK45" s="317"/>
      <c r="AL45" s="317"/>
      <c r="AM45" s="317"/>
      <c r="AN45" s="317"/>
      <c r="AO45" s="317"/>
      <c r="AP45" s="56"/>
      <c r="AQ45" s="56"/>
      <c r="AR45" s="57"/>
    </row>
    <row r="46" spans="1:57" s="2" customFormat="1" ht="6.95" customHeight="1">
      <c r="A46" s="34"/>
      <c r="B46" s="35"/>
      <c r="C46" s="36"/>
      <c r="D46" s="36"/>
      <c r="E46" s="36"/>
      <c r="F46" s="36"/>
      <c r="G46" s="36"/>
      <c r="H46" s="36"/>
      <c r="I46" s="36"/>
      <c r="J46" s="36"/>
      <c r="K46" s="36"/>
      <c r="L46" s="36"/>
      <c r="M46" s="36"/>
      <c r="N46" s="36"/>
      <c r="O46" s="36"/>
      <c r="P46" s="36"/>
      <c r="Q46" s="36"/>
      <c r="R46" s="36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  <c r="AF46" s="36"/>
      <c r="AG46" s="36"/>
      <c r="AH46" s="36"/>
      <c r="AI46" s="36"/>
      <c r="AJ46" s="36"/>
      <c r="AK46" s="36"/>
      <c r="AL46" s="36"/>
      <c r="AM46" s="36"/>
      <c r="AN46" s="36"/>
      <c r="AO46" s="36"/>
      <c r="AP46" s="36"/>
      <c r="AQ46" s="36"/>
      <c r="AR46" s="39"/>
      <c r="BE46" s="34"/>
    </row>
    <row r="47" spans="1:57" s="2" customFormat="1" ht="12" customHeight="1">
      <c r="A47" s="34"/>
      <c r="B47" s="35"/>
      <c r="C47" s="29" t="s">
        <v>21</v>
      </c>
      <c r="D47" s="36"/>
      <c r="E47" s="36"/>
      <c r="F47" s="36"/>
      <c r="G47" s="36"/>
      <c r="H47" s="36"/>
      <c r="I47" s="36"/>
      <c r="J47" s="36"/>
      <c r="K47" s="36"/>
      <c r="L47" s="58" t="str">
        <f>IF(K8="","",K8)</f>
        <v xml:space="preserve"> Mančice a Rašovice</v>
      </c>
      <c r="M47" s="36"/>
      <c r="N47" s="36"/>
      <c r="O47" s="36"/>
      <c r="P47" s="36"/>
      <c r="Q47" s="36"/>
      <c r="R47" s="36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  <c r="AF47" s="36"/>
      <c r="AG47" s="36"/>
      <c r="AH47" s="36"/>
      <c r="AI47" s="29" t="s">
        <v>23</v>
      </c>
      <c r="AJ47" s="36"/>
      <c r="AK47" s="36"/>
      <c r="AL47" s="36"/>
      <c r="AM47" s="318" t="str">
        <f>IF(AN8= "","",AN8)</f>
        <v>27. 4. 2022</v>
      </c>
      <c r="AN47" s="318"/>
      <c r="AO47" s="36"/>
      <c r="AP47" s="36"/>
      <c r="AQ47" s="36"/>
      <c r="AR47" s="39"/>
      <c r="BE47" s="34"/>
    </row>
    <row r="48" spans="1:57" s="2" customFormat="1" ht="6.95" customHeight="1">
      <c r="A48" s="34"/>
      <c r="B48" s="35"/>
      <c r="C48" s="36"/>
      <c r="D48" s="36"/>
      <c r="E48" s="36"/>
      <c r="F48" s="36"/>
      <c r="G48" s="36"/>
      <c r="H48" s="36"/>
      <c r="I48" s="36"/>
      <c r="J48" s="36"/>
      <c r="K48" s="36"/>
      <c r="L48" s="36"/>
      <c r="M48" s="36"/>
      <c r="N48" s="36"/>
      <c r="O48" s="36"/>
      <c r="P48" s="36"/>
      <c r="Q48" s="36"/>
      <c r="R48" s="36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  <c r="AF48" s="36"/>
      <c r="AG48" s="36"/>
      <c r="AH48" s="36"/>
      <c r="AI48" s="36"/>
      <c r="AJ48" s="36"/>
      <c r="AK48" s="36"/>
      <c r="AL48" s="36"/>
      <c r="AM48" s="36"/>
      <c r="AN48" s="36"/>
      <c r="AO48" s="36"/>
      <c r="AP48" s="36"/>
      <c r="AQ48" s="36"/>
      <c r="AR48" s="39"/>
      <c r="BE48" s="34"/>
    </row>
    <row r="49" spans="1:91" s="2" customFormat="1" ht="15.2" customHeight="1">
      <c r="A49" s="34"/>
      <c r="B49" s="35"/>
      <c r="C49" s="29" t="s">
        <v>25</v>
      </c>
      <c r="D49" s="36"/>
      <c r="E49" s="36"/>
      <c r="F49" s="36"/>
      <c r="G49" s="36"/>
      <c r="H49" s="36"/>
      <c r="I49" s="36"/>
      <c r="J49" s="36"/>
      <c r="K49" s="36"/>
      <c r="L49" s="52" t="str">
        <f>IF(E11= "","",E11)</f>
        <v xml:space="preserve">ČR - SPÚ. pobočka Kutná  Hora </v>
      </c>
      <c r="M49" s="36"/>
      <c r="N49" s="36"/>
      <c r="O49" s="36"/>
      <c r="P49" s="36"/>
      <c r="Q49" s="36"/>
      <c r="R49" s="36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  <c r="AF49" s="36"/>
      <c r="AG49" s="36"/>
      <c r="AH49" s="36"/>
      <c r="AI49" s="29" t="s">
        <v>32</v>
      </c>
      <c r="AJ49" s="36"/>
      <c r="AK49" s="36"/>
      <c r="AL49" s="36"/>
      <c r="AM49" s="325" t="str">
        <f>IF(E17="","",E17)</f>
        <v>ATELIER FONTES s.r.o.</v>
      </c>
      <c r="AN49" s="326"/>
      <c r="AO49" s="326"/>
      <c r="AP49" s="326"/>
      <c r="AQ49" s="36"/>
      <c r="AR49" s="39"/>
      <c r="AS49" s="319" t="s">
        <v>53</v>
      </c>
      <c r="AT49" s="320"/>
      <c r="AU49" s="60"/>
      <c r="AV49" s="60"/>
      <c r="AW49" s="60"/>
      <c r="AX49" s="60"/>
      <c r="AY49" s="60"/>
      <c r="AZ49" s="60"/>
      <c r="BA49" s="60"/>
      <c r="BB49" s="60"/>
      <c r="BC49" s="60"/>
      <c r="BD49" s="61"/>
      <c r="BE49" s="34"/>
    </row>
    <row r="50" spans="1:91" s="2" customFormat="1" ht="15.2" customHeight="1">
      <c r="A50" s="34"/>
      <c r="B50" s="35"/>
      <c r="C50" s="29" t="s">
        <v>30</v>
      </c>
      <c r="D50" s="36"/>
      <c r="E50" s="36"/>
      <c r="F50" s="36"/>
      <c r="G50" s="36"/>
      <c r="H50" s="36"/>
      <c r="I50" s="36"/>
      <c r="J50" s="36"/>
      <c r="K50" s="36"/>
      <c r="L50" s="52" t="str">
        <f>IF(E14= "Vyplň údaj","",E14)</f>
        <v/>
      </c>
      <c r="M50" s="36"/>
      <c r="N50" s="36"/>
      <c r="O50" s="36"/>
      <c r="P50" s="36"/>
      <c r="Q50" s="36"/>
      <c r="R50" s="36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  <c r="AF50" s="36"/>
      <c r="AG50" s="36"/>
      <c r="AH50" s="36"/>
      <c r="AI50" s="29" t="s">
        <v>36</v>
      </c>
      <c r="AJ50" s="36"/>
      <c r="AK50" s="36"/>
      <c r="AL50" s="36"/>
      <c r="AM50" s="325" t="str">
        <f>IF(E20="","",E20)</f>
        <v>ATELIER FONTES s.r.o.</v>
      </c>
      <c r="AN50" s="326"/>
      <c r="AO50" s="326"/>
      <c r="AP50" s="326"/>
      <c r="AQ50" s="36"/>
      <c r="AR50" s="39"/>
      <c r="AS50" s="321"/>
      <c r="AT50" s="322"/>
      <c r="AU50" s="62"/>
      <c r="AV50" s="62"/>
      <c r="AW50" s="62"/>
      <c r="AX50" s="62"/>
      <c r="AY50" s="62"/>
      <c r="AZ50" s="62"/>
      <c r="BA50" s="62"/>
      <c r="BB50" s="62"/>
      <c r="BC50" s="62"/>
      <c r="BD50" s="63"/>
      <c r="BE50" s="34"/>
    </row>
    <row r="51" spans="1:91" s="2" customFormat="1" ht="10.9" customHeight="1">
      <c r="A51" s="34"/>
      <c r="B51" s="35"/>
      <c r="C51" s="36"/>
      <c r="D51" s="36"/>
      <c r="E51" s="36"/>
      <c r="F51" s="36"/>
      <c r="G51" s="36"/>
      <c r="H51" s="36"/>
      <c r="I51" s="36"/>
      <c r="J51" s="36"/>
      <c r="K51" s="36"/>
      <c r="L51" s="36"/>
      <c r="M51" s="36"/>
      <c r="N51" s="36"/>
      <c r="O51" s="36"/>
      <c r="P51" s="36"/>
      <c r="Q51" s="36"/>
      <c r="R51" s="36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  <c r="AF51" s="36"/>
      <c r="AG51" s="36"/>
      <c r="AH51" s="36"/>
      <c r="AI51" s="36"/>
      <c r="AJ51" s="36"/>
      <c r="AK51" s="36"/>
      <c r="AL51" s="36"/>
      <c r="AM51" s="36"/>
      <c r="AN51" s="36"/>
      <c r="AO51" s="36"/>
      <c r="AP51" s="36"/>
      <c r="AQ51" s="36"/>
      <c r="AR51" s="39"/>
      <c r="AS51" s="323"/>
      <c r="AT51" s="324"/>
      <c r="AU51" s="64"/>
      <c r="AV51" s="64"/>
      <c r="AW51" s="64"/>
      <c r="AX51" s="64"/>
      <c r="AY51" s="64"/>
      <c r="AZ51" s="64"/>
      <c r="BA51" s="64"/>
      <c r="BB51" s="64"/>
      <c r="BC51" s="64"/>
      <c r="BD51" s="65"/>
      <c r="BE51" s="34"/>
    </row>
    <row r="52" spans="1:91" s="2" customFormat="1" ht="29.25" customHeight="1">
      <c r="A52" s="34"/>
      <c r="B52" s="35"/>
      <c r="C52" s="327" t="s">
        <v>54</v>
      </c>
      <c r="D52" s="328"/>
      <c r="E52" s="328"/>
      <c r="F52" s="328"/>
      <c r="G52" s="328"/>
      <c r="H52" s="66"/>
      <c r="I52" s="330" t="s">
        <v>55</v>
      </c>
      <c r="J52" s="328"/>
      <c r="K52" s="328"/>
      <c r="L52" s="328"/>
      <c r="M52" s="328"/>
      <c r="N52" s="328"/>
      <c r="O52" s="328"/>
      <c r="P52" s="328"/>
      <c r="Q52" s="328"/>
      <c r="R52" s="328"/>
      <c r="S52" s="328"/>
      <c r="T52" s="328"/>
      <c r="U52" s="328"/>
      <c r="V52" s="328"/>
      <c r="W52" s="328"/>
      <c r="X52" s="328"/>
      <c r="Y52" s="328"/>
      <c r="Z52" s="328"/>
      <c r="AA52" s="328"/>
      <c r="AB52" s="328"/>
      <c r="AC52" s="328"/>
      <c r="AD52" s="328"/>
      <c r="AE52" s="328"/>
      <c r="AF52" s="328"/>
      <c r="AG52" s="329" t="s">
        <v>56</v>
      </c>
      <c r="AH52" s="328"/>
      <c r="AI52" s="328"/>
      <c r="AJ52" s="328"/>
      <c r="AK52" s="328"/>
      <c r="AL52" s="328"/>
      <c r="AM52" s="328"/>
      <c r="AN52" s="330" t="s">
        <v>57</v>
      </c>
      <c r="AO52" s="328"/>
      <c r="AP52" s="328"/>
      <c r="AQ52" s="67" t="s">
        <v>58</v>
      </c>
      <c r="AR52" s="39"/>
      <c r="AS52" s="68" t="s">
        <v>59</v>
      </c>
      <c r="AT52" s="69" t="s">
        <v>60</v>
      </c>
      <c r="AU52" s="69" t="s">
        <v>61</v>
      </c>
      <c r="AV52" s="69" t="s">
        <v>62</v>
      </c>
      <c r="AW52" s="69" t="s">
        <v>63</v>
      </c>
      <c r="AX52" s="69" t="s">
        <v>64</v>
      </c>
      <c r="AY52" s="69" t="s">
        <v>65</v>
      </c>
      <c r="AZ52" s="69" t="s">
        <v>66</v>
      </c>
      <c r="BA52" s="69" t="s">
        <v>67</v>
      </c>
      <c r="BB52" s="69" t="s">
        <v>68</v>
      </c>
      <c r="BC52" s="69" t="s">
        <v>69</v>
      </c>
      <c r="BD52" s="70" t="s">
        <v>70</v>
      </c>
      <c r="BE52" s="34"/>
    </row>
    <row r="53" spans="1:91" s="2" customFormat="1" ht="10.9" customHeight="1">
      <c r="A53" s="34"/>
      <c r="B53" s="35"/>
      <c r="C53" s="36"/>
      <c r="D53" s="36"/>
      <c r="E53" s="36"/>
      <c r="F53" s="36"/>
      <c r="G53" s="36"/>
      <c r="H53" s="36"/>
      <c r="I53" s="36"/>
      <c r="J53" s="36"/>
      <c r="K53" s="36"/>
      <c r="L53" s="36"/>
      <c r="M53" s="36"/>
      <c r="N53" s="36"/>
      <c r="O53" s="36"/>
      <c r="P53" s="36"/>
      <c r="Q53" s="36"/>
      <c r="R53" s="36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  <c r="AF53" s="36"/>
      <c r="AG53" s="36"/>
      <c r="AH53" s="36"/>
      <c r="AI53" s="36"/>
      <c r="AJ53" s="36"/>
      <c r="AK53" s="36"/>
      <c r="AL53" s="36"/>
      <c r="AM53" s="36"/>
      <c r="AN53" s="36"/>
      <c r="AO53" s="36"/>
      <c r="AP53" s="36"/>
      <c r="AQ53" s="36"/>
      <c r="AR53" s="39"/>
      <c r="AS53" s="71"/>
      <c r="AT53" s="72"/>
      <c r="AU53" s="72"/>
      <c r="AV53" s="72"/>
      <c r="AW53" s="72"/>
      <c r="AX53" s="72"/>
      <c r="AY53" s="72"/>
      <c r="AZ53" s="72"/>
      <c r="BA53" s="72"/>
      <c r="BB53" s="72"/>
      <c r="BC53" s="72"/>
      <c r="BD53" s="73"/>
      <c r="BE53" s="34"/>
    </row>
    <row r="54" spans="1:91" s="6" customFormat="1" ht="32.450000000000003" customHeight="1">
      <c r="B54" s="74"/>
      <c r="C54" s="75" t="s">
        <v>71</v>
      </c>
      <c r="D54" s="76"/>
      <c r="E54" s="76"/>
      <c r="F54" s="76"/>
      <c r="G54" s="76"/>
      <c r="H54" s="76"/>
      <c r="I54" s="76"/>
      <c r="J54" s="76"/>
      <c r="K54" s="76"/>
      <c r="L54" s="76"/>
      <c r="M54" s="76"/>
      <c r="N54" s="76"/>
      <c r="O54" s="76"/>
      <c r="P54" s="76"/>
      <c r="Q54" s="76"/>
      <c r="R54" s="76"/>
      <c r="S54" s="76"/>
      <c r="T54" s="76"/>
      <c r="U54" s="76"/>
      <c r="V54" s="76"/>
      <c r="W54" s="76"/>
      <c r="X54" s="76"/>
      <c r="Y54" s="76"/>
      <c r="Z54" s="76"/>
      <c r="AA54" s="76"/>
      <c r="AB54" s="76"/>
      <c r="AC54" s="76"/>
      <c r="AD54" s="76"/>
      <c r="AE54" s="76"/>
      <c r="AF54" s="76"/>
      <c r="AG54" s="338">
        <f>ROUND(AG55+AG60+AG61,2)</f>
        <v>0</v>
      </c>
      <c r="AH54" s="338"/>
      <c r="AI54" s="338"/>
      <c r="AJ54" s="338"/>
      <c r="AK54" s="338"/>
      <c r="AL54" s="338"/>
      <c r="AM54" s="338"/>
      <c r="AN54" s="339">
        <f t="shared" ref="AN54:AN61" si="0">SUM(AG54,AT54)</f>
        <v>0</v>
      </c>
      <c r="AO54" s="339"/>
      <c r="AP54" s="339"/>
      <c r="AQ54" s="78" t="s">
        <v>19</v>
      </c>
      <c r="AR54" s="79"/>
      <c r="AS54" s="80">
        <f>ROUND(AS55+AS60+AS61,2)</f>
        <v>0</v>
      </c>
      <c r="AT54" s="81">
        <f t="shared" ref="AT54:AT61" si="1">ROUND(SUM(AV54:AW54),2)</f>
        <v>0</v>
      </c>
      <c r="AU54" s="82">
        <f>ROUND(AU55+AU60+AU61,5)</f>
        <v>0</v>
      </c>
      <c r="AV54" s="81">
        <f>ROUND(AZ54*L29,2)</f>
        <v>0</v>
      </c>
      <c r="AW54" s="81">
        <f>ROUND(BA54*L30,2)</f>
        <v>0</v>
      </c>
      <c r="AX54" s="81">
        <f>ROUND(BB54*L29,2)</f>
        <v>0</v>
      </c>
      <c r="AY54" s="81">
        <f>ROUND(BC54*L30,2)</f>
        <v>0</v>
      </c>
      <c r="AZ54" s="81">
        <f>ROUND(AZ55+AZ60+AZ61,2)</f>
        <v>0</v>
      </c>
      <c r="BA54" s="81">
        <f>ROUND(BA55+BA60+BA61,2)</f>
        <v>0</v>
      </c>
      <c r="BB54" s="81">
        <f>ROUND(BB55+BB60+BB61,2)</f>
        <v>0</v>
      </c>
      <c r="BC54" s="81">
        <f>ROUND(BC55+BC60+BC61,2)</f>
        <v>0</v>
      </c>
      <c r="BD54" s="83">
        <f>ROUND(BD55+BD60+BD61,2)</f>
        <v>0</v>
      </c>
      <c r="BS54" s="84" t="s">
        <v>72</v>
      </c>
      <c r="BT54" s="84" t="s">
        <v>73</v>
      </c>
      <c r="BU54" s="85" t="s">
        <v>74</v>
      </c>
      <c r="BV54" s="84" t="s">
        <v>75</v>
      </c>
      <c r="BW54" s="84" t="s">
        <v>5</v>
      </c>
      <c r="BX54" s="84" t="s">
        <v>76</v>
      </c>
      <c r="CL54" s="84" t="s">
        <v>19</v>
      </c>
    </row>
    <row r="55" spans="1:91" s="7" customFormat="1" ht="16.5" customHeight="1">
      <c r="B55" s="86"/>
      <c r="C55" s="87"/>
      <c r="D55" s="334" t="s">
        <v>77</v>
      </c>
      <c r="E55" s="334"/>
      <c r="F55" s="334"/>
      <c r="G55" s="334"/>
      <c r="H55" s="334"/>
      <c r="I55" s="88"/>
      <c r="J55" s="334" t="s">
        <v>78</v>
      </c>
      <c r="K55" s="334"/>
      <c r="L55" s="334"/>
      <c r="M55" s="334"/>
      <c r="N55" s="334"/>
      <c r="O55" s="334"/>
      <c r="P55" s="334"/>
      <c r="Q55" s="334"/>
      <c r="R55" s="334"/>
      <c r="S55" s="334"/>
      <c r="T55" s="334"/>
      <c r="U55" s="334"/>
      <c r="V55" s="334"/>
      <c r="W55" s="334"/>
      <c r="X55" s="334"/>
      <c r="Y55" s="334"/>
      <c r="Z55" s="334"/>
      <c r="AA55" s="334"/>
      <c r="AB55" s="334"/>
      <c r="AC55" s="334"/>
      <c r="AD55" s="334"/>
      <c r="AE55" s="334"/>
      <c r="AF55" s="334"/>
      <c r="AG55" s="331">
        <f>ROUND(SUM(AG56:AG59),2)</f>
        <v>0</v>
      </c>
      <c r="AH55" s="332"/>
      <c r="AI55" s="332"/>
      <c r="AJ55" s="332"/>
      <c r="AK55" s="332"/>
      <c r="AL55" s="332"/>
      <c r="AM55" s="332"/>
      <c r="AN55" s="333">
        <f t="shared" si="0"/>
        <v>0</v>
      </c>
      <c r="AO55" s="332"/>
      <c r="AP55" s="332"/>
      <c r="AQ55" s="89" t="s">
        <v>79</v>
      </c>
      <c r="AR55" s="90"/>
      <c r="AS55" s="91">
        <f>ROUND(SUM(AS56:AS59),2)</f>
        <v>0</v>
      </c>
      <c r="AT55" s="92">
        <f t="shared" si="1"/>
        <v>0</v>
      </c>
      <c r="AU55" s="93">
        <f>ROUND(SUM(AU56:AU59),5)</f>
        <v>0</v>
      </c>
      <c r="AV55" s="92">
        <f>ROUND(AZ55*L29,2)</f>
        <v>0</v>
      </c>
      <c r="AW55" s="92">
        <f>ROUND(BA55*L30,2)</f>
        <v>0</v>
      </c>
      <c r="AX55" s="92">
        <f>ROUND(BB55*L29,2)</f>
        <v>0</v>
      </c>
      <c r="AY55" s="92">
        <f>ROUND(BC55*L30,2)</f>
        <v>0</v>
      </c>
      <c r="AZ55" s="92">
        <f>ROUND(SUM(AZ56:AZ59),2)</f>
        <v>0</v>
      </c>
      <c r="BA55" s="92">
        <f>ROUND(SUM(BA56:BA59),2)</f>
        <v>0</v>
      </c>
      <c r="BB55" s="92">
        <f>ROUND(SUM(BB56:BB59),2)</f>
        <v>0</v>
      </c>
      <c r="BC55" s="92">
        <f>ROUND(SUM(BC56:BC59),2)</f>
        <v>0</v>
      </c>
      <c r="BD55" s="94">
        <f>ROUND(SUM(BD56:BD59),2)</f>
        <v>0</v>
      </c>
      <c r="BS55" s="95" t="s">
        <v>72</v>
      </c>
      <c r="BT55" s="95" t="s">
        <v>80</v>
      </c>
      <c r="BU55" s="95" t="s">
        <v>74</v>
      </c>
      <c r="BV55" s="95" t="s">
        <v>75</v>
      </c>
      <c r="BW55" s="95" t="s">
        <v>81</v>
      </c>
      <c r="BX55" s="95" t="s">
        <v>5</v>
      </c>
      <c r="CL55" s="95" t="s">
        <v>19</v>
      </c>
      <c r="CM55" s="95" t="s">
        <v>82</v>
      </c>
    </row>
    <row r="56" spans="1:91" s="4" customFormat="1" ht="16.5" customHeight="1">
      <c r="A56" s="96" t="s">
        <v>83</v>
      </c>
      <c r="B56" s="51"/>
      <c r="C56" s="97"/>
      <c r="D56" s="97"/>
      <c r="E56" s="337" t="s">
        <v>84</v>
      </c>
      <c r="F56" s="337"/>
      <c r="G56" s="337"/>
      <c r="H56" s="337"/>
      <c r="I56" s="337"/>
      <c r="J56" s="97"/>
      <c r="K56" s="337" t="s">
        <v>85</v>
      </c>
      <c r="L56" s="337"/>
      <c r="M56" s="337"/>
      <c r="N56" s="337"/>
      <c r="O56" s="337"/>
      <c r="P56" s="337"/>
      <c r="Q56" s="337"/>
      <c r="R56" s="337"/>
      <c r="S56" s="337"/>
      <c r="T56" s="337"/>
      <c r="U56" s="337"/>
      <c r="V56" s="337"/>
      <c r="W56" s="337"/>
      <c r="X56" s="337"/>
      <c r="Y56" s="337"/>
      <c r="Z56" s="337"/>
      <c r="AA56" s="337"/>
      <c r="AB56" s="337"/>
      <c r="AC56" s="337"/>
      <c r="AD56" s="337"/>
      <c r="AE56" s="337"/>
      <c r="AF56" s="337"/>
      <c r="AG56" s="335">
        <f>'SO-01.1 - Vegetační úprav...'!J32</f>
        <v>0</v>
      </c>
      <c r="AH56" s="336"/>
      <c r="AI56" s="336"/>
      <c r="AJ56" s="336"/>
      <c r="AK56" s="336"/>
      <c r="AL56" s="336"/>
      <c r="AM56" s="336"/>
      <c r="AN56" s="335">
        <f t="shared" si="0"/>
        <v>0</v>
      </c>
      <c r="AO56" s="336"/>
      <c r="AP56" s="336"/>
      <c r="AQ56" s="98" t="s">
        <v>86</v>
      </c>
      <c r="AR56" s="53"/>
      <c r="AS56" s="99">
        <v>0</v>
      </c>
      <c r="AT56" s="100">
        <f t="shared" si="1"/>
        <v>0</v>
      </c>
      <c r="AU56" s="101">
        <f>'SO-01.1 - Vegetační úprav...'!P89</f>
        <v>0</v>
      </c>
      <c r="AV56" s="100">
        <f>'SO-01.1 - Vegetační úprav...'!J35</f>
        <v>0</v>
      </c>
      <c r="AW56" s="100">
        <f>'SO-01.1 - Vegetační úprav...'!J36</f>
        <v>0</v>
      </c>
      <c r="AX56" s="100">
        <f>'SO-01.1 - Vegetační úprav...'!J37</f>
        <v>0</v>
      </c>
      <c r="AY56" s="100">
        <f>'SO-01.1 - Vegetační úprav...'!J38</f>
        <v>0</v>
      </c>
      <c r="AZ56" s="100">
        <f>'SO-01.1 - Vegetační úprav...'!F35</f>
        <v>0</v>
      </c>
      <c r="BA56" s="100">
        <f>'SO-01.1 - Vegetační úprav...'!F36</f>
        <v>0</v>
      </c>
      <c r="BB56" s="100">
        <f>'SO-01.1 - Vegetační úprav...'!F37</f>
        <v>0</v>
      </c>
      <c r="BC56" s="100">
        <f>'SO-01.1 - Vegetační úprav...'!F38</f>
        <v>0</v>
      </c>
      <c r="BD56" s="102">
        <f>'SO-01.1 - Vegetační úprav...'!F39</f>
        <v>0</v>
      </c>
      <c r="BT56" s="103" t="s">
        <v>82</v>
      </c>
      <c r="BV56" s="103" t="s">
        <v>75</v>
      </c>
      <c r="BW56" s="103" t="s">
        <v>87</v>
      </c>
      <c r="BX56" s="103" t="s">
        <v>81</v>
      </c>
      <c r="CL56" s="103" t="s">
        <v>19</v>
      </c>
    </row>
    <row r="57" spans="1:91" s="4" customFormat="1" ht="23.25" customHeight="1">
      <c r="A57" s="96" t="s">
        <v>83</v>
      </c>
      <c r="B57" s="51"/>
      <c r="C57" s="97"/>
      <c r="D57" s="97"/>
      <c r="E57" s="337" t="s">
        <v>88</v>
      </c>
      <c r="F57" s="337"/>
      <c r="G57" s="337"/>
      <c r="H57" s="337"/>
      <c r="I57" s="337"/>
      <c r="J57" s="97"/>
      <c r="K57" s="337" t="s">
        <v>89</v>
      </c>
      <c r="L57" s="337"/>
      <c r="M57" s="337"/>
      <c r="N57" s="337"/>
      <c r="O57" s="337"/>
      <c r="P57" s="337"/>
      <c r="Q57" s="337"/>
      <c r="R57" s="337"/>
      <c r="S57" s="337"/>
      <c r="T57" s="337"/>
      <c r="U57" s="337"/>
      <c r="V57" s="337"/>
      <c r="W57" s="337"/>
      <c r="X57" s="337"/>
      <c r="Y57" s="337"/>
      <c r="Z57" s="337"/>
      <c r="AA57" s="337"/>
      <c r="AB57" s="337"/>
      <c r="AC57" s="337"/>
      <c r="AD57" s="337"/>
      <c r="AE57" s="337"/>
      <c r="AF57" s="337"/>
      <c r="AG57" s="335">
        <f>'SO-01.2 - Vegetační úprav...'!J32</f>
        <v>0</v>
      </c>
      <c r="AH57" s="336"/>
      <c r="AI57" s="336"/>
      <c r="AJ57" s="336"/>
      <c r="AK57" s="336"/>
      <c r="AL57" s="336"/>
      <c r="AM57" s="336"/>
      <c r="AN57" s="335">
        <f t="shared" si="0"/>
        <v>0</v>
      </c>
      <c r="AO57" s="336"/>
      <c r="AP57" s="336"/>
      <c r="AQ57" s="98" t="s">
        <v>86</v>
      </c>
      <c r="AR57" s="53"/>
      <c r="AS57" s="99">
        <v>0</v>
      </c>
      <c r="AT57" s="100">
        <f t="shared" si="1"/>
        <v>0</v>
      </c>
      <c r="AU57" s="101">
        <f>'SO-01.2 - Vegetační úprav...'!P88</f>
        <v>0</v>
      </c>
      <c r="AV57" s="100">
        <f>'SO-01.2 - Vegetační úprav...'!J35</f>
        <v>0</v>
      </c>
      <c r="AW57" s="100">
        <f>'SO-01.2 - Vegetační úprav...'!J36</f>
        <v>0</v>
      </c>
      <c r="AX57" s="100">
        <f>'SO-01.2 - Vegetační úprav...'!J37</f>
        <v>0</v>
      </c>
      <c r="AY57" s="100">
        <f>'SO-01.2 - Vegetační úprav...'!J38</f>
        <v>0</v>
      </c>
      <c r="AZ57" s="100">
        <f>'SO-01.2 - Vegetační úprav...'!F35</f>
        <v>0</v>
      </c>
      <c r="BA57" s="100">
        <f>'SO-01.2 - Vegetační úprav...'!F36</f>
        <v>0</v>
      </c>
      <c r="BB57" s="100">
        <f>'SO-01.2 - Vegetační úprav...'!F37</f>
        <v>0</v>
      </c>
      <c r="BC57" s="100">
        <f>'SO-01.2 - Vegetační úprav...'!F38</f>
        <v>0</v>
      </c>
      <c r="BD57" s="102">
        <f>'SO-01.2 - Vegetační úprav...'!F39</f>
        <v>0</v>
      </c>
      <c r="BT57" s="103" t="s">
        <v>82</v>
      </c>
      <c r="BV57" s="103" t="s">
        <v>75</v>
      </c>
      <c r="BW57" s="103" t="s">
        <v>90</v>
      </c>
      <c r="BX57" s="103" t="s">
        <v>81</v>
      </c>
      <c r="CL57" s="103" t="s">
        <v>19</v>
      </c>
    </row>
    <row r="58" spans="1:91" s="4" customFormat="1" ht="23.25" customHeight="1">
      <c r="A58" s="96" t="s">
        <v>83</v>
      </c>
      <c r="B58" s="51"/>
      <c r="C58" s="97"/>
      <c r="D58" s="97"/>
      <c r="E58" s="337" t="s">
        <v>91</v>
      </c>
      <c r="F58" s="337"/>
      <c r="G58" s="337"/>
      <c r="H58" s="337"/>
      <c r="I58" s="337"/>
      <c r="J58" s="97"/>
      <c r="K58" s="337" t="s">
        <v>92</v>
      </c>
      <c r="L58" s="337"/>
      <c r="M58" s="337"/>
      <c r="N58" s="337"/>
      <c r="O58" s="337"/>
      <c r="P58" s="337"/>
      <c r="Q58" s="337"/>
      <c r="R58" s="337"/>
      <c r="S58" s="337"/>
      <c r="T58" s="337"/>
      <c r="U58" s="337"/>
      <c r="V58" s="337"/>
      <c r="W58" s="337"/>
      <c r="X58" s="337"/>
      <c r="Y58" s="337"/>
      <c r="Z58" s="337"/>
      <c r="AA58" s="337"/>
      <c r="AB58" s="337"/>
      <c r="AC58" s="337"/>
      <c r="AD58" s="337"/>
      <c r="AE58" s="337"/>
      <c r="AF58" s="337"/>
      <c r="AG58" s="335">
        <f>'SO-01.3 - Vegetační úprav...'!J32</f>
        <v>0</v>
      </c>
      <c r="AH58" s="336"/>
      <c r="AI58" s="336"/>
      <c r="AJ58" s="336"/>
      <c r="AK58" s="336"/>
      <c r="AL58" s="336"/>
      <c r="AM58" s="336"/>
      <c r="AN58" s="335">
        <f t="shared" si="0"/>
        <v>0</v>
      </c>
      <c r="AO58" s="336"/>
      <c r="AP58" s="336"/>
      <c r="AQ58" s="98" t="s">
        <v>86</v>
      </c>
      <c r="AR58" s="53"/>
      <c r="AS58" s="99">
        <v>0</v>
      </c>
      <c r="AT58" s="100">
        <f t="shared" si="1"/>
        <v>0</v>
      </c>
      <c r="AU58" s="101">
        <f>'SO-01.3 - Vegetační úprav...'!P88</f>
        <v>0</v>
      </c>
      <c r="AV58" s="100">
        <f>'SO-01.3 - Vegetační úprav...'!J35</f>
        <v>0</v>
      </c>
      <c r="AW58" s="100">
        <f>'SO-01.3 - Vegetační úprav...'!J36</f>
        <v>0</v>
      </c>
      <c r="AX58" s="100">
        <f>'SO-01.3 - Vegetační úprav...'!J37</f>
        <v>0</v>
      </c>
      <c r="AY58" s="100">
        <f>'SO-01.3 - Vegetační úprav...'!J38</f>
        <v>0</v>
      </c>
      <c r="AZ58" s="100">
        <f>'SO-01.3 - Vegetační úprav...'!F35</f>
        <v>0</v>
      </c>
      <c r="BA58" s="100">
        <f>'SO-01.3 - Vegetační úprav...'!F36</f>
        <v>0</v>
      </c>
      <c r="BB58" s="100">
        <f>'SO-01.3 - Vegetační úprav...'!F37</f>
        <v>0</v>
      </c>
      <c r="BC58" s="100">
        <f>'SO-01.3 - Vegetační úprav...'!F38</f>
        <v>0</v>
      </c>
      <c r="BD58" s="102">
        <f>'SO-01.3 - Vegetační úprav...'!F39</f>
        <v>0</v>
      </c>
      <c r="BT58" s="103" t="s">
        <v>82</v>
      </c>
      <c r="BV58" s="103" t="s">
        <v>75</v>
      </c>
      <c r="BW58" s="103" t="s">
        <v>93</v>
      </c>
      <c r="BX58" s="103" t="s">
        <v>81</v>
      </c>
      <c r="CL58" s="103" t="s">
        <v>19</v>
      </c>
    </row>
    <row r="59" spans="1:91" s="4" customFormat="1" ht="23.25" customHeight="1">
      <c r="A59" s="96" t="s">
        <v>83</v>
      </c>
      <c r="B59" s="51"/>
      <c r="C59" s="97"/>
      <c r="D59" s="97"/>
      <c r="E59" s="337" t="s">
        <v>94</v>
      </c>
      <c r="F59" s="337"/>
      <c r="G59" s="337"/>
      <c r="H59" s="337"/>
      <c r="I59" s="337"/>
      <c r="J59" s="97"/>
      <c r="K59" s="337" t="s">
        <v>95</v>
      </c>
      <c r="L59" s="337"/>
      <c r="M59" s="337"/>
      <c r="N59" s="337"/>
      <c r="O59" s="337"/>
      <c r="P59" s="337"/>
      <c r="Q59" s="337"/>
      <c r="R59" s="337"/>
      <c r="S59" s="337"/>
      <c r="T59" s="337"/>
      <c r="U59" s="337"/>
      <c r="V59" s="337"/>
      <c r="W59" s="337"/>
      <c r="X59" s="337"/>
      <c r="Y59" s="337"/>
      <c r="Z59" s="337"/>
      <c r="AA59" s="337"/>
      <c r="AB59" s="337"/>
      <c r="AC59" s="337"/>
      <c r="AD59" s="337"/>
      <c r="AE59" s="337"/>
      <c r="AF59" s="337"/>
      <c r="AG59" s="335">
        <f>'SO-01.4 - Vegetační úprav...'!J32</f>
        <v>0</v>
      </c>
      <c r="AH59" s="336"/>
      <c r="AI59" s="336"/>
      <c r="AJ59" s="336"/>
      <c r="AK59" s="336"/>
      <c r="AL59" s="336"/>
      <c r="AM59" s="336"/>
      <c r="AN59" s="335">
        <f t="shared" si="0"/>
        <v>0</v>
      </c>
      <c r="AO59" s="336"/>
      <c r="AP59" s="336"/>
      <c r="AQ59" s="98" t="s">
        <v>86</v>
      </c>
      <c r="AR59" s="53"/>
      <c r="AS59" s="99">
        <v>0</v>
      </c>
      <c r="AT59" s="100">
        <f t="shared" si="1"/>
        <v>0</v>
      </c>
      <c r="AU59" s="101">
        <f>'SO-01.4 - Vegetační úprav...'!P88</f>
        <v>0</v>
      </c>
      <c r="AV59" s="100">
        <f>'SO-01.4 - Vegetační úprav...'!J35</f>
        <v>0</v>
      </c>
      <c r="AW59" s="100">
        <f>'SO-01.4 - Vegetační úprav...'!J36</f>
        <v>0</v>
      </c>
      <c r="AX59" s="100">
        <f>'SO-01.4 - Vegetační úprav...'!J37</f>
        <v>0</v>
      </c>
      <c r="AY59" s="100">
        <f>'SO-01.4 - Vegetační úprav...'!J38</f>
        <v>0</v>
      </c>
      <c r="AZ59" s="100">
        <f>'SO-01.4 - Vegetační úprav...'!F35</f>
        <v>0</v>
      </c>
      <c r="BA59" s="100">
        <f>'SO-01.4 - Vegetační úprav...'!F36</f>
        <v>0</v>
      </c>
      <c r="BB59" s="100">
        <f>'SO-01.4 - Vegetační úprav...'!F37</f>
        <v>0</v>
      </c>
      <c r="BC59" s="100">
        <f>'SO-01.4 - Vegetační úprav...'!F38</f>
        <v>0</v>
      </c>
      <c r="BD59" s="102">
        <f>'SO-01.4 - Vegetační úprav...'!F39</f>
        <v>0</v>
      </c>
      <c r="BT59" s="103" t="s">
        <v>82</v>
      </c>
      <c r="BV59" s="103" t="s">
        <v>75</v>
      </c>
      <c r="BW59" s="103" t="s">
        <v>96</v>
      </c>
      <c r="BX59" s="103" t="s">
        <v>81</v>
      </c>
      <c r="CL59" s="103" t="s">
        <v>19</v>
      </c>
    </row>
    <row r="60" spans="1:91" s="7" customFormat="1" ht="16.5" customHeight="1">
      <c r="A60" s="96" t="s">
        <v>83</v>
      </c>
      <c r="B60" s="86"/>
      <c r="C60" s="87"/>
      <c r="D60" s="334" t="s">
        <v>97</v>
      </c>
      <c r="E60" s="334"/>
      <c r="F60" s="334"/>
      <c r="G60" s="334"/>
      <c r="H60" s="334"/>
      <c r="I60" s="88"/>
      <c r="J60" s="334" t="s">
        <v>98</v>
      </c>
      <c r="K60" s="334"/>
      <c r="L60" s="334"/>
      <c r="M60" s="334"/>
      <c r="N60" s="334"/>
      <c r="O60" s="334"/>
      <c r="P60" s="334"/>
      <c r="Q60" s="334"/>
      <c r="R60" s="334"/>
      <c r="S60" s="334"/>
      <c r="T60" s="334"/>
      <c r="U60" s="334"/>
      <c r="V60" s="334"/>
      <c r="W60" s="334"/>
      <c r="X60" s="334"/>
      <c r="Y60" s="334"/>
      <c r="Z60" s="334"/>
      <c r="AA60" s="334"/>
      <c r="AB60" s="334"/>
      <c r="AC60" s="334"/>
      <c r="AD60" s="334"/>
      <c r="AE60" s="334"/>
      <c r="AF60" s="334"/>
      <c r="AG60" s="333">
        <f>'SO-02 - Plazníky'!J30</f>
        <v>0</v>
      </c>
      <c r="AH60" s="332"/>
      <c r="AI60" s="332"/>
      <c r="AJ60" s="332"/>
      <c r="AK60" s="332"/>
      <c r="AL60" s="332"/>
      <c r="AM60" s="332"/>
      <c r="AN60" s="333">
        <f t="shared" si="0"/>
        <v>0</v>
      </c>
      <c r="AO60" s="332"/>
      <c r="AP60" s="332"/>
      <c r="AQ60" s="89" t="s">
        <v>79</v>
      </c>
      <c r="AR60" s="90"/>
      <c r="AS60" s="91">
        <v>0</v>
      </c>
      <c r="AT60" s="92">
        <f t="shared" si="1"/>
        <v>0</v>
      </c>
      <c r="AU60" s="93">
        <f>'SO-02 - Plazníky'!P82</f>
        <v>0</v>
      </c>
      <c r="AV60" s="92">
        <f>'SO-02 - Plazníky'!J33</f>
        <v>0</v>
      </c>
      <c r="AW60" s="92">
        <f>'SO-02 - Plazníky'!J34</f>
        <v>0</v>
      </c>
      <c r="AX60" s="92">
        <f>'SO-02 - Plazníky'!J35</f>
        <v>0</v>
      </c>
      <c r="AY60" s="92">
        <f>'SO-02 - Plazníky'!J36</f>
        <v>0</v>
      </c>
      <c r="AZ60" s="92">
        <f>'SO-02 - Plazníky'!F33</f>
        <v>0</v>
      </c>
      <c r="BA60" s="92">
        <f>'SO-02 - Plazníky'!F34</f>
        <v>0</v>
      </c>
      <c r="BB60" s="92">
        <f>'SO-02 - Plazníky'!F35</f>
        <v>0</v>
      </c>
      <c r="BC60" s="92">
        <f>'SO-02 - Plazníky'!F36</f>
        <v>0</v>
      </c>
      <c r="BD60" s="94">
        <f>'SO-02 - Plazníky'!F37</f>
        <v>0</v>
      </c>
      <c r="BT60" s="95" t="s">
        <v>80</v>
      </c>
      <c r="BV60" s="95" t="s">
        <v>75</v>
      </c>
      <c r="BW60" s="95" t="s">
        <v>99</v>
      </c>
      <c r="BX60" s="95" t="s">
        <v>5</v>
      </c>
      <c r="CL60" s="95" t="s">
        <v>19</v>
      </c>
      <c r="CM60" s="95" t="s">
        <v>82</v>
      </c>
    </row>
    <row r="61" spans="1:91" s="7" customFormat="1" ht="16.5" customHeight="1">
      <c r="A61" s="96" t="s">
        <v>83</v>
      </c>
      <c r="B61" s="86"/>
      <c r="C61" s="87"/>
      <c r="D61" s="334" t="s">
        <v>100</v>
      </c>
      <c r="E61" s="334"/>
      <c r="F61" s="334"/>
      <c r="G61" s="334"/>
      <c r="H61" s="334"/>
      <c r="I61" s="88"/>
      <c r="J61" s="334" t="s">
        <v>101</v>
      </c>
      <c r="K61" s="334"/>
      <c r="L61" s="334"/>
      <c r="M61" s="334"/>
      <c r="N61" s="334"/>
      <c r="O61" s="334"/>
      <c r="P61" s="334"/>
      <c r="Q61" s="334"/>
      <c r="R61" s="334"/>
      <c r="S61" s="334"/>
      <c r="T61" s="334"/>
      <c r="U61" s="334"/>
      <c r="V61" s="334"/>
      <c r="W61" s="334"/>
      <c r="X61" s="334"/>
      <c r="Y61" s="334"/>
      <c r="Z61" s="334"/>
      <c r="AA61" s="334"/>
      <c r="AB61" s="334"/>
      <c r="AC61" s="334"/>
      <c r="AD61" s="334"/>
      <c r="AE61" s="334"/>
      <c r="AF61" s="334"/>
      <c r="AG61" s="333">
        <f>'VRN - Vedlejší rozpočtové...'!J30</f>
        <v>0</v>
      </c>
      <c r="AH61" s="332"/>
      <c r="AI61" s="332"/>
      <c r="AJ61" s="332"/>
      <c r="AK61" s="332"/>
      <c r="AL61" s="332"/>
      <c r="AM61" s="332"/>
      <c r="AN61" s="333">
        <f t="shared" si="0"/>
        <v>0</v>
      </c>
      <c r="AO61" s="332"/>
      <c r="AP61" s="332"/>
      <c r="AQ61" s="89" t="s">
        <v>79</v>
      </c>
      <c r="AR61" s="90"/>
      <c r="AS61" s="104">
        <v>0</v>
      </c>
      <c r="AT61" s="105">
        <f t="shared" si="1"/>
        <v>0</v>
      </c>
      <c r="AU61" s="106">
        <f>'VRN - Vedlejší rozpočtové...'!P82</f>
        <v>0</v>
      </c>
      <c r="AV61" s="105">
        <f>'VRN - Vedlejší rozpočtové...'!J33</f>
        <v>0</v>
      </c>
      <c r="AW61" s="105">
        <f>'VRN - Vedlejší rozpočtové...'!J34</f>
        <v>0</v>
      </c>
      <c r="AX61" s="105">
        <f>'VRN - Vedlejší rozpočtové...'!J35</f>
        <v>0</v>
      </c>
      <c r="AY61" s="105">
        <f>'VRN - Vedlejší rozpočtové...'!J36</f>
        <v>0</v>
      </c>
      <c r="AZ61" s="105">
        <f>'VRN - Vedlejší rozpočtové...'!F33</f>
        <v>0</v>
      </c>
      <c r="BA61" s="105">
        <f>'VRN - Vedlejší rozpočtové...'!F34</f>
        <v>0</v>
      </c>
      <c r="BB61" s="105">
        <f>'VRN - Vedlejší rozpočtové...'!F35</f>
        <v>0</v>
      </c>
      <c r="BC61" s="105">
        <f>'VRN - Vedlejší rozpočtové...'!F36</f>
        <v>0</v>
      </c>
      <c r="BD61" s="107">
        <f>'VRN - Vedlejší rozpočtové...'!F37</f>
        <v>0</v>
      </c>
      <c r="BT61" s="95" t="s">
        <v>80</v>
      </c>
      <c r="BV61" s="95" t="s">
        <v>75</v>
      </c>
      <c r="BW61" s="95" t="s">
        <v>102</v>
      </c>
      <c r="BX61" s="95" t="s">
        <v>5</v>
      </c>
      <c r="CL61" s="95" t="s">
        <v>19</v>
      </c>
      <c r="CM61" s="95" t="s">
        <v>82</v>
      </c>
    </row>
    <row r="62" spans="1:91" s="2" customFormat="1" ht="30" customHeight="1">
      <c r="A62" s="34"/>
      <c r="B62" s="35"/>
      <c r="C62" s="36"/>
      <c r="D62" s="36"/>
      <c r="E62" s="36"/>
      <c r="F62" s="36"/>
      <c r="G62" s="36"/>
      <c r="H62" s="36"/>
      <c r="I62" s="36"/>
      <c r="J62" s="36"/>
      <c r="K62" s="36"/>
      <c r="L62" s="36"/>
      <c r="M62" s="36"/>
      <c r="N62" s="36"/>
      <c r="O62" s="36"/>
      <c r="P62" s="36"/>
      <c r="Q62" s="36"/>
      <c r="R62" s="36"/>
      <c r="S62" s="36"/>
      <c r="T62" s="36"/>
      <c r="U62" s="36"/>
      <c r="V62" s="36"/>
      <c r="W62" s="36"/>
      <c r="X62" s="36"/>
      <c r="Y62" s="36"/>
      <c r="Z62" s="36"/>
      <c r="AA62" s="36"/>
      <c r="AB62" s="36"/>
      <c r="AC62" s="36"/>
      <c r="AD62" s="36"/>
      <c r="AE62" s="36"/>
      <c r="AF62" s="36"/>
      <c r="AG62" s="36"/>
      <c r="AH62" s="36"/>
      <c r="AI62" s="36"/>
      <c r="AJ62" s="36"/>
      <c r="AK62" s="36"/>
      <c r="AL62" s="36"/>
      <c r="AM62" s="36"/>
      <c r="AN62" s="36"/>
      <c r="AO62" s="36"/>
      <c r="AP62" s="36"/>
      <c r="AQ62" s="36"/>
      <c r="AR62" s="39"/>
      <c r="AS62" s="34"/>
      <c r="AT62" s="34"/>
      <c r="AU62" s="34"/>
      <c r="AV62" s="34"/>
      <c r="AW62" s="34"/>
      <c r="AX62" s="34"/>
      <c r="AY62" s="34"/>
      <c r="AZ62" s="34"/>
      <c r="BA62" s="34"/>
      <c r="BB62" s="34"/>
      <c r="BC62" s="34"/>
      <c r="BD62" s="34"/>
      <c r="BE62" s="34"/>
    </row>
    <row r="63" spans="1:91" s="2" customFormat="1" ht="6.95" customHeight="1">
      <c r="A63" s="34"/>
      <c r="B63" s="47"/>
      <c r="C63" s="48"/>
      <c r="D63" s="48"/>
      <c r="E63" s="48"/>
      <c r="F63" s="48"/>
      <c r="G63" s="48"/>
      <c r="H63" s="48"/>
      <c r="I63" s="48"/>
      <c r="J63" s="48"/>
      <c r="K63" s="48"/>
      <c r="L63" s="48"/>
      <c r="M63" s="48"/>
      <c r="N63" s="48"/>
      <c r="O63" s="48"/>
      <c r="P63" s="48"/>
      <c r="Q63" s="48"/>
      <c r="R63" s="48"/>
      <c r="S63" s="48"/>
      <c r="T63" s="48"/>
      <c r="U63" s="48"/>
      <c r="V63" s="48"/>
      <c r="W63" s="48"/>
      <c r="X63" s="48"/>
      <c r="Y63" s="48"/>
      <c r="Z63" s="48"/>
      <c r="AA63" s="48"/>
      <c r="AB63" s="48"/>
      <c r="AC63" s="48"/>
      <c r="AD63" s="48"/>
      <c r="AE63" s="48"/>
      <c r="AF63" s="48"/>
      <c r="AG63" s="48"/>
      <c r="AH63" s="48"/>
      <c r="AI63" s="48"/>
      <c r="AJ63" s="48"/>
      <c r="AK63" s="48"/>
      <c r="AL63" s="48"/>
      <c r="AM63" s="48"/>
      <c r="AN63" s="48"/>
      <c r="AO63" s="48"/>
      <c r="AP63" s="48"/>
      <c r="AQ63" s="48"/>
      <c r="AR63" s="39"/>
      <c r="AS63" s="34"/>
      <c r="AT63" s="34"/>
      <c r="AU63" s="34"/>
      <c r="AV63" s="34"/>
      <c r="AW63" s="34"/>
      <c r="AX63" s="34"/>
      <c r="AY63" s="34"/>
      <c r="AZ63" s="34"/>
      <c r="BA63" s="34"/>
      <c r="BB63" s="34"/>
      <c r="BC63" s="34"/>
      <c r="BD63" s="34"/>
      <c r="BE63" s="34"/>
    </row>
  </sheetData>
  <sheetProtection algorithmName="SHA-512" hashValue="ZwN79iu+naPj74OYWypWp/2lLPJNPEno9tZ+DcTv8EjEeoS0SyVreiXMTyUoFP+rhFV4R4yDRtsfQau4N7xWqg==" saltValue="kbFFRe4IAasJ/zzc905n7F2HktFK3z0CPVbMCsyTUex+03xHRIT7YhhxWxvY+Q4gyg4wiLeAH67+Nna/T7ZfEA==" spinCount="100000" sheet="1" objects="1" scenarios="1" formatColumns="0" formatRows="0"/>
  <mergeCells count="66">
    <mergeCell ref="AR2:BE2"/>
    <mergeCell ref="L33:P33"/>
    <mergeCell ref="AK33:AO33"/>
    <mergeCell ref="W33:AE33"/>
    <mergeCell ref="AK35:AO35"/>
    <mergeCell ref="X35:AB35"/>
    <mergeCell ref="W31:AE31"/>
    <mergeCell ref="L31:P31"/>
    <mergeCell ref="L32:P32"/>
    <mergeCell ref="W32:AE32"/>
    <mergeCell ref="AK32:AO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AN60:AP60"/>
    <mergeCell ref="AG60:AM60"/>
    <mergeCell ref="D60:H60"/>
    <mergeCell ref="J60:AF60"/>
    <mergeCell ref="AN61:AP61"/>
    <mergeCell ref="AG61:AM61"/>
    <mergeCell ref="D61:H61"/>
    <mergeCell ref="J61:AF61"/>
    <mergeCell ref="AG58:AM58"/>
    <mergeCell ref="AN58:AP58"/>
    <mergeCell ref="E58:I58"/>
    <mergeCell ref="K58:AF58"/>
    <mergeCell ref="AN59:AP59"/>
    <mergeCell ref="AG59:AM59"/>
    <mergeCell ref="E59:I59"/>
    <mergeCell ref="K59:AF59"/>
    <mergeCell ref="AN56:AP56"/>
    <mergeCell ref="E56:I56"/>
    <mergeCell ref="K56:AF56"/>
    <mergeCell ref="AG56:AM56"/>
    <mergeCell ref="K57:AF57"/>
    <mergeCell ref="AN57:AP57"/>
    <mergeCell ref="E57:I57"/>
    <mergeCell ref="AG57:AM57"/>
    <mergeCell ref="C52:G52"/>
    <mergeCell ref="AG52:AM52"/>
    <mergeCell ref="AN52:AP52"/>
    <mergeCell ref="I52:AF52"/>
    <mergeCell ref="AG55:AM55"/>
    <mergeCell ref="AN55:AP55"/>
    <mergeCell ref="J55:AF55"/>
    <mergeCell ref="D55:H55"/>
    <mergeCell ref="AG54:AM54"/>
    <mergeCell ref="AN54:AP54"/>
    <mergeCell ref="L45:AO45"/>
    <mergeCell ref="AM47:AN47"/>
    <mergeCell ref="AS49:AT51"/>
    <mergeCell ref="AM49:AP49"/>
    <mergeCell ref="AM50:AP50"/>
  </mergeCells>
  <hyperlinks>
    <hyperlink ref="A56" location="'SO-01.1 - Vegetační úprav...'!C2" display="/"/>
    <hyperlink ref="A57" location="'SO-01.2 - Vegetační úprav...'!C2" display="/"/>
    <hyperlink ref="A58" location="'SO-01.3 - Vegetační úprav...'!C2" display="/"/>
    <hyperlink ref="A59" location="'SO-01.4 - Vegetační úprav...'!C2" display="/"/>
    <hyperlink ref="A60" location="'SO-02 - Plazníky'!C2" display="/"/>
    <hyperlink ref="A61" location="'VRN - Vedlejší rozpočtové...'!C2" display="/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249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59"/>
      <c r="M2" s="359"/>
      <c r="N2" s="359"/>
      <c r="O2" s="359"/>
      <c r="P2" s="359"/>
      <c r="Q2" s="359"/>
      <c r="R2" s="359"/>
      <c r="S2" s="359"/>
      <c r="T2" s="359"/>
      <c r="U2" s="359"/>
      <c r="V2" s="359"/>
      <c r="AT2" s="17" t="s">
        <v>87</v>
      </c>
    </row>
    <row r="3" spans="1:46" s="1" customFormat="1" ht="6.95" customHeight="1">
      <c r="B3" s="108"/>
      <c r="C3" s="109"/>
      <c r="D3" s="109"/>
      <c r="E3" s="109"/>
      <c r="F3" s="109"/>
      <c r="G3" s="109"/>
      <c r="H3" s="109"/>
      <c r="I3" s="109"/>
      <c r="J3" s="109"/>
      <c r="K3" s="109"/>
      <c r="L3" s="20"/>
      <c r="AT3" s="17" t="s">
        <v>82</v>
      </c>
    </row>
    <row r="4" spans="1:46" s="1" customFormat="1" ht="24.95" customHeight="1">
      <c r="B4" s="20"/>
      <c r="D4" s="110" t="s">
        <v>103</v>
      </c>
      <c r="L4" s="20"/>
      <c r="M4" s="111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12" t="s">
        <v>16</v>
      </c>
      <c r="L6" s="20"/>
    </row>
    <row r="7" spans="1:46" s="1" customFormat="1" ht="16.5" customHeight="1">
      <c r="B7" s="20"/>
      <c r="E7" s="360" t="str">
        <f>'Rekapitulace stavby'!K6</f>
        <v>Projektové dokumentace 2020, část 1 Biokoridor a biocentrum v k.ú. Mančice a Rašovice</v>
      </c>
      <c r="F7" s="361"/>
      <c r="G7" s="361"/>
      <c r="H7" s="361"/>
      <c r="L7" s="20"/>
    </row>
    <row r="8" spans="1:46" s="1" customFormat="1" ht="12" customHeight="1">
      <c r="B8" s="20"/>
      <c r="D8" s="112" t="s">
        <v>104</v>
      </c>
      <c r="L8" s="20"/>
    </row>
    <row r="9" spans="1:46" s="2" customFormat="1" ht="16.5" customHeight="1">
      <c r="A9" s="34"/>
      <c r="B9" s="39"/>
      <c r="C9" s="34"/>
      <c r="D9" s="34"/>
      <c r="E9" s="360" t="s">
        <v>105</v>
      </c>
      <c r="F9" s="362"/>
      <c r="G9" s="362"/>
      <c r="H9" s="362"/>
      <c r="I9" s="34"/>
      <c r="J9" s="34"/>
      <c r="K9" s="34"/>
      <c r="L9" s="113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2" customHeight="1">
      <c r="A10" s="34"/>
      <c r="B10" s="39"/>
      <c r="C10" s="34"/>
      <c r="D10" s="112" t="s">
        <v>106</v>
      </c>
      <c r="E10" s="34"/>
      <c r="F10" s="34"/>
      <c r="G10" s="34"/>
      <c r="H10" s="34"/>
      <c r="I10" s="34"/>
      <c r="J10" s="34"/>
      <c r="K10" s="34"/>
      <c r="L10" s="113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6.5" customHeight="1">
      <c r="A11" s="34"/>
      <c r="B11" s="39"/>
      <c r="C11" s="34"/>
      <c r="D11" s="34"/>
      <c r="E11" s="363" t="s">
        <v>107</v>
      </c>
      <c r="F11" s="362"/>
      <c r="G11" s="362"/>
      <c r="H11" s="362"/>
      <c r="I11" s="34"/>
      <c r="J11" s="34"/>
      <c r="K11" s="34"/>
      <c r="L11" s="113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1.25">
      <c r="A12" s="34"/>
      <c r="B12" s="39"/>
      <c r="C12" s="34"/>
      <c r="D12" s="34"/>
      <c r="E12" s="34"/>
      <c r="F12" s="34"/>
      <c r="G12" s="34"/>
      <c r="H12" s="34"/>
      <c r="I12" s="34"/>
      <c r="J12" s="34"/>
      <c r="K12" s="34"/>
      <c r="L12" s="113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2" customHeight="1">
      <c r="A13" s="34"/>
      <c r="B13" s="39"/>
      <c r="C13" s="34"/>
      <c r="D13" s="112" t="s">
        <v>18</v>
      </c>
      <c r="E13" s="34"/>
      <c r="F13" s="103" t="s">
        <v>19</v>
      </c>
      <c r="G13" s="34"/>
      <c r="H13" s="34"/>
      <c r="I13" s="112" t="s">
        <v>20</v>
      </c>
      <c r="J13" s="103" t="s">
        <v>19</v>
      </c>
      <c r="K13" s="34"/>
      <c r="L13" s="113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2" t="s">
        <v>21</v>
      </c>
      <c r="E14" s="34"/>
      <c r="F14" s="103" t="s">
        <v>108</v>
      </c>
      <c r="G14" s="34"/>
      <c r="H14" s="34"/>
      <c r="I14" s="112" t="s">
        <v>23</v>
      </c>
      <c r="J14" s="114" t="str">
        <f>'Rekapitulace stavby'!AN8</f>
        <v>27. 4. 2022</v>
      </c>
      <c r="K14" s="34"/>
      <c r="L14" s="113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0.9" customHeight="1">
      <c r="A15" s="34"/>
      <c r="B15" s="39"/>
      <c r="C15" s="34"/>
      <c r="D15" s="34"/>
      <c r="E15" s="34"/>
      <c r="F15" s="34"/>
      <c r="G15" s="34"/>
      <c r="H15" s="34"/>
      <c r="I15" s="34"/>
      <c r="J15" s="34"/>
      <c r="K15" s="34"/>
      <c r="L15" s="113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12" customHeight="1">
      <c r="A16" s="34"/>
      <c r="B16" s="39"/>
      <c r="C16" s="34"/>
      <c r="D16" s="112" t="s">
        <v>25</v>
      </c>
      <c r="E16" s="34"/>
      <c r="F16" s="34"/>
      <c r="G16" s="34"/>
      <c r="H16" s="34"/>
      <c r="I16" s="112" t="s">
        <v>26</v>
      </c>
      <c r="J16" s="103" t="s">
        <v>27</v>
      </c>
      <c r="K16" s="34"/>
      <c r="L16" s="113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8" customHeight="1">
      <c r="A17" s="34"/>
      <c r="B17" s="39"/>
      <c r="C17" s="34"/>
      <c r="D17" s="34"/>
      <c r="E17" s="103" t="s">
        <v>28</v>
      </c>
      <c r="F17" s="34"/>
      <c r="G17" s="34"/>
      <c r="H17" s="34"/>
      <c r="I17" s="112" t="s">
        <v>29</v>
      </c>
      <c r="J17" s="103" t="s">
        <v>19</v>
      </c>
      <c r="K17" s="34"/>
      <c r="L17" s="113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6.95" customHeight="1">
      <c r="A18" s="34"/>
      <c r="B18" s="39"/>
      <c r="C18" s="34"/>
      <c r="D18" s="34"/>
      <c r="E18" s="34"/>
      <c r="F18" s="34"/>
      <c r="G18" s="34"/>
      <c r="H18" s="34"/>
      <c r="I18" s="34"/>
      <c r="J18" s="34"/>
      <c r="K18" s="34"/>
      <c r="L18" s="113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12" customHeight="1">
      <c r="A19" s="34"/>
      <c r="B19" s="39"/>
      <c r="C19" s="34"/>
      <c r="D19" s="112" t="s">
        <v>30</v>
      </c>
      <c r="E19" s="34"/>
      <c r="F19" s="34"/>
      <c r="G19" s="34"/>
      <c r="H19" s="34"/>
      <c r="I19" s="112" t="s">
        <v>26</v>
      </c>
      <c r="J19" s="30" t="str">
        <f>'Rekapitulace stavby'!AN13</f>
        <v>Vyplň údaj</v>
      </c>
      <c r="K19" s="34"/>
      <c r="L19" s="113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8" customHeight="1">
      <c r="A20" s="34"/>
      <c r="B20" s="39"/>
      <c r="C20" s="34"/>
      <c r="D20" s="34"/>
      <c r="E20" s="364" t="str">
        <f>'Rekapitulace stavby'!E14</f>
        <v>Vyplň údaj</v>
      </c>
      <c r="F20" s="365"/>
      <c r="G20" s="365"/>
      <c r="H20" s="365"/>
      <c r="I20" s="112" t="s">
        <v>29</v>
      </c>
      <c r="J20" s="30" t="str">
        <f>'Rekapitulace stavby'!AN14</f>
        <v>Vyplň údaj</v>
      </c>
      <c r="K20" s="34"/>
      <c r="L20" s="113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6.95" customHeight="1">
      <c r="A21" s="34"/>
      <c r="B21" s="39"/>
      <c r="C21" s="34"/>
      <c r="D21" s="34"/>
      <c r="E21" s="34"/>
      <c r="F21" s="34"/>
      <c r="G21" s="34"/>
      <c r="H21" s="34"/>
      <c r="I21" s="34"/>
      <c r="J21" s="34"/>
      <c r="K21" s="34"/>
      <c r="L21" s="113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12" customHeight="1">
      <c r="A22" s="34"/>
      <c r="B22" s="39"/>
      <c r="C22" s="34"/>
      <c r="D22" s="112" t="s">
        <v>32</v>
      </c>
      <c r="E22" s="34"/>
      <c r="F22" s="34"/>
      <c r="G22" s="34"/>
      <c r="H22" s="34"/>
      <c r="I22" s="112" t="s">
        <v>26</v>
      </c>
      <c r="J22" s="103" t="s">
        <v>33</v>
      </c>
      <c r="K22" s="34"/>
      <c r="L22" s="113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8" customHeight="1">
      <c r="A23" s="34"/>
      <c r="B23" s="39"/>
      <c r="C23" s="34"/>
      <c r="D23" s="34"/>
      <c r="E23" s="103" t="s">
        <v>34</v>
      </c>
      <c r="F23" s="34"/>
      <c r="G23" s="34"/>
      <c r="H23" s="34"/>
      <c r="I23" s="112" t="s">
        <v>29</v>
      </c>
      <c r="J23" s="103" t="s">
        <v>19</v>
      </c>
      <c r="K23" s="34"/>
      <c r="L23" s="113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6.95" customHeight="1">
      <c r="A24" s="34"/>
      <c r="B24" s="39"/>
      <c r="C24" s="34"/>
      <c r="D24" s="34"/>
      <c r="E24" s="34"/>
      <c r="F24" s="34"/>
      <c r="G24" s="34"/>
      <c r="H24" s="34"/>
      <c r="I24" s="34"/>
      <c r="J24" s="34"/>
      <c r="K24" s="34"/>
      <c r="L24" s="113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12" customHeight="1">
      <c r="A25" s="34"/>
      <c r="B25" s="39"/>
      <c r="C25" s="34"/>
      <c r="D25" s="112" t="s">
        <v>36</v>
      </c>
      <c r="E25" s="34"/>
      <c r="F25" s="34"/>
      <c r="G25" s="34"/>
      <c r="H25" s="34"/>
      <c r="I25" s="112" t="s">
        <v>26</v>
      </c>
      <c r="J25" s="103" t="s">
        <v>33</v>
      </c>
      <c r="K25" s="34"/>
      <c r="L25" s="113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8" customHeight="1">
      <c r="A26" s="34"/>
      <c r="B26" s="39"/>
      <c r="C26" s="34"/>
      <c r="D26" s="34"/>
      <c r="E26" s="103" t="s">
        <v>34</v>
      </c>
      <c r="F26" s="34"/>
      <c r="G26" s="34"/>
      <c r="H26" s="34"/>
      <c r="I26" s="112" t="s">
        <v>29</v>
      </c>
      <c r="J26" s="103" t="s">
        <v>19</v>
      </c>
      <c r="K26" s="34"/>
      <c r="L26" s="113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2" customFormat="1" ht="6.95" customHeight="1">
      <c r="A27" s="34"/>
      <c r="B27" s="39"/>
      <c r="C27" s="34"/>
      <c r="D27" s="34"/>
      <c r="E27" s="34"/>
      <c r="F27" s="34"/>
      <c r="G27" s="34"/>
      <c r="H27" s="34"/>
      <c r="I27" s="34"/>
      <c r="J27" s="34"/>
      <c r="K27" s="34"/>
      <c r="L27" s="113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pans="1:31" s="2" customFormat="1" ht="12" customHeight="1">
      <c r="A28" s="34"/>
      <c r="B28" s="39"/>
      <c r="C28" s="34"/>
      <c r="D28" s="112" t="s">
        <v>37</v>
      </c>
      <c r="E28" s="34"/>
      <c r="F28" s="34"/>
      <c r="G28" s="34"/>
      <c r="H28" s="34"/>
      <c r="I28" s="34"/>
      <c r="J28" s="34"/>
      <c r="K28" s="34"/>
      <c r="L28" s="113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8" customFormat="1" ht="16.5" customHeight="1">
      <c r="A29" s="115"/>
      <c r="B29" s="116"/>
      <c r="C29" s="115"/>
      <c r="D29" s="115"/>
      <c r="E29" s="366" t="s">
        <v>19</v>
      </c>
      <c r="F29" s="366"/>
      <c r="G29" s="366"/>
      <c r="H29" s="366"/>
      <c r="I29" s="115"/>
      <c r="J29" s="115"/>
      <c r="K29" s="115"/>
      <c r="L29" s="117"/>
      <c r="S29" s="115"/>
      <c r="T29" s="115"/>
      <c r="U29" s="115"/>
      <c r="V29" s="115"/>
      <c r="W29" s="115"/>
      <c r="X29" s="115"/>
      <c r="Y29" s="115"/>
      <c r="Z29" s="115"/>
      <c r="AA29" s="115"/>
      <c r="AB29" s="115"/>
      <c r="AC29" s="115"/>
      <c r="AD29" s="115"/>
      <c r="AE29" s="115"/>
    </row>
    <row r="30" spans="1:31" s="2" customFormat="1" ht="6.95" customHeight="1">
      <c r="A30" s="34"/>
      <c r="B30" s="39"/>
      <c r="C30" s="34"/>
      <c r="D30" s="34"/>
      <c r="E30" s="34"/>
      <c r="F30" s="34"/>
      <c r="G30" s="34"/>
      <c r="H30" s="34"/>
      <c r="I30" s="34"/>
      <c r="J30" s="34"/>
      <c r="K30" s="34"/>
      <c r="L30" s="113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18"/>
      <c r="E31" s="118"/>
      <c r="F31" s="118"/>
      <c r="G31" s="118"/>
      <c r="H31" s="118"/>
      <c r="I31" s="118"/>
      <c r="J31" s="118"/>
      <c r="K31" s="118"/>
      <c r="L31" s="113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25.35" customHeight="1">
      <c r="A32" s="34"/>
      <c r="B32" s="39"/>
      <c r="C32" s="34"/>
      <c r="D32" s="119" t="s">
        <v>39</v>
      </c>
      <c r="E32" s="34"/>
      <c r="F32" s="34"/>
      <c r="G32" s="34"/>
      <c r="H32" s="34"/>
      <c r="I32" s="34"/>
      <c r="J32" s="120">
        <f>ROUND(J89, 2)</f>
        <v>0</v>
      </c>
      <c r="K32" s="34"/>
      <c r="L32" s="113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6.95" customHeight="1">
      <c r="A33" s="34"/>
      <c r="B33" s="39"/>
      <c r="C33" s="34"/>
      <c r="D33" s="118"/>
      <c r="E33" s="118"/>
      <c r="F33" s="118"/>
      <c r="G33" s="118"/>
      <c r="H33" s="118"/>
      <c r="I33" s="118"/>
      <c r="J33" s="118"/>
      <c r="K33" s="118"/>
      <c r="L33" s="113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34"/>
      <c r="F34" s="121" t="s">
        <v>41</v>
      </c>
      <c r="G34" s="34"/>
      <c r="H34" s="34"/>
      <c r="I34" s="121" t="s">
        <v>40</v>
      </c>
      <c r="J34" s="121" t="s">
        <v>42</v>
      </c>
      <c r="K34" s="34"/>
      <c r="L34" s="113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customHeight="1">
      <c r="A35" s="34"/>
      <c r="B35" s="39"/>
      <c r="C35" s="34"/>
      <c r="D35" s="122" t="s">
        <v>43</v>
      </c>
      <c r="E35" s="112" t="s">
        <v>44</v>
      </c>
      <c r="F35" s="123">
        <f>ROUND((SUM(BE89:BE248)),  2)</f>
        <v>0</v>
      </c>
      <c r="G35" s="34"/>
      <c r="H35" s="34"/>
      <c r="I35" s="124">
        <v>0.21</v>
      </c>
      <c r="J35" s="123">
        <f>ROUND(((SUM(BE89:BE248))*I35),  2)</f>
        <v>0</v>
      </c>
      <c r="K35" s="34"/>
      <c r="L35" s="113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customHeight="1">
      <c r="A36" s="34"/>
      <c r="B36" s="39"/>
      <c r="C36" s="34"/>
      <c r="D36" s="34"/>
      <c r="E36" s="112" t="s">
        <v>45</v>
      </c>
      <c r="F36" s="123">
        <f>ROUND((SUM(BF89:BF248)),  2)</f>
        <v>0</v>
      </c>
      <c r="G36" s="34"/>
      <c r="H36" s="34"/>
      <c r="I36" s="124">
        <v>0.15</v>
      </c>
      <c r="J36" s="123">
        <f>ROUND(((SUM(BF89:BF248))*I36),  2)</f>
        <v>0</v>
      </c>
      <c r="K36" s="34"/>
      <c r="L36" s="113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2" t="s">
        <v>46</v>
      </c>
      <c r="F37" s="123">
        <f>ROUND((SUM(BG89:BG248)),  2)</f>
        <v>0</v>
      </c>
      <c r="G37" s="34"/>
      <c r="H37" s="34"/>
      <c r="I37" s="124">
        <v>0.21</v>
      </c>
      <c r="J37" s="123">
        <f>0</f>
        <v>0</v>
      </c>
      <c r="K37" s="34"/>
      <c r="L37" s="113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14.45" hidden="1" customHeight="1">
      <c r="A38" s="34"/>
      <c r="B38" s="39"/>
      <c r="C38" s="34"/>
      <c r="D38" s="34"/>
      <c r="E38" s="112" t="s">
        <v>47</v>
      </c>
      <c r="F38" s="123">
        <f>ROUND((SUM(BH89:BH248)),  2)</f>
        <v>0</v>
      </c>
      <c r="G38" s="34"/>
      <c r="H38" s="34"/>
      <c r="I38" s="124">
        <v>0.15</v>
      </c>
      <c r="J38" s="123">
        <f>0</f>
        <v>0</v>
      </c>
      <c r="K38" s="34"/>
      <c r="L38" s="113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14.45" hidden="1" customHeight="1">
      <c r="A39" s="34"/>
      <c r="B39" s="39"/>
      <c r="C39" s="34"/>
      <c r="D39" s="34"/>
      <c r="E39" s="112" t="s">
        <v>48</v>
      </c>
      <c r="F39" s="123">
        <f>ROUND((SUM(BI89:BI248)),  2)</f>
        <v>0</v>
      </c>
      <c r="G39" s="34"/>
      <c r="H39" s="34"/>
      <c r="I39" s="124">
        <v>0</v>
      </c>
      <c r="J39" s="123">
        <f>0</f>
        <v>0</v>
      </c>
      <c r="K39" s="34"/>
      <c r="L39" s="113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6.9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113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2" customFormat="1" ht="25.35" customHeight="1">
      <c r="A41" s="34"/>
      <c r="B41" s="39"/>
      <c r="C41" s="125"/>
      <c r="D41" s="126" t="s">
        <v>49</v>
      </c>
      <c r="E41" s="127"/>
      <c r="F41" s="127"/>
      <c r="G41" s="128" t="s">
        <v>50</v>
      </c>
      <c r="H41" s="129" t="s">
        <v>51</v>
      </c>
      <c r="I41" s="127"/>
      <c r="J41" s="130">
        <f>SUM(J32:J39)</f>
        <v>0</v>
      </c>
      <c r="K41" s="131"/>
      <c r="L41" s="113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pans="1:31" s="2" customFormat="1" ht="14.45" customHeight="1">
      <c r="A42" s="34"/>
      <c r="B42" s="132"/>
      <c r="C42" s="133"/>
      <c r="D42" s="133"/>
      <c r="E42" s="133"/>
      <c r="F42" s="133"/>
      <c r="G42" s="133"/>
      <c r="H42" s="133"/>
      <c r="I42" s="133"/>
      <c r="J42" s="133"/>
      <c r="K42" s="133"/>
      <c r="L42" s="113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6" spans="1:31" s="2" customFormat="1" ht="6.95" customHeight="1">
      <c r="A46" s="34"/>
      <c r="B46" s="134"/>
      <c r="C46" s="135"/>
      <c r="D46" s="135"/>
      <c r="E46" s="135"/>
      <c r="F46" s="135"/>
      <c r="G46" s="135"/>
      <c r="H46" s="135"/>
      <c r="I46" s="135"/>
      <c r="J46" s="135"/>
      <c r="K46" s="135"/>
      <c r="L46" s="113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pans="1:31" s="2" customFormat="1" ht="24.95" customHeight="1">
      <c r="A47" s="34"/>
      <c r="B47" s="35"/>
      <c r="C47" s="23" t="s">
        <v>109</v>
      </c>
      <c r="D47" s="36"/>
      <c r="E47" s="36"/>
      <c r="F47" s="36"/>
      <c r="G47" s="36"/>
      <c r="H47" s="36"/>
      <c r="I47" s="36"/>
      <c r="J47" s="36"/>
      <c r="K47" s="36"/>
      <c r="L47" s="113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pans="1:31" s="2" customFormat="1" ht="6.95" customHeight="1">
      <c r="A48" s="34"/>
      <c r="B48" s="35"/>
      <c r="C48" s="36"/>
      <c r="D48" s="36"/>
      <c r="E48" s="36"/>
      <c r="F48" s="36"/>
      <c r="G48" s="36"/>
      <c r="H48" s="36"/>
      <c r="I48" s="36"/>
      <c r="J48" s="36"/>
      <c r="K48" s="36"/>
      <c r="L48" s="113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pans="1:47" s="2" customFormat="1" ht="12" customHeight="1">
      <c r="A49" s="34"/>
      <c r="B49" s="35"/>
      <c r="C49" s="29" t="s">
        <v>16</v>
      </c>
      <c r="D49" s="36"/>
      <c r="E49" s="36"/>
      <c r="F49" s="36"/>
      <c r="G49" s="36"/>
      <c r="H49" s="36"/>
      <c r="I49" s="36"/>
      <c r="J49" s="36"/>
      <c r="K49" s="36"/>
      <c r="L49" s="113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pans="1:47" s="2" customFormat="1" ht="16.5" customHeight="1">
      <c r="A50" s="34"/>
      <c r="B50" s="35"/>
      <c r="C50" s="36"/>
      <c r="D50" s="36"/>
      <c r="E50" s="367" t="str">
        <f>E7</f>
        <v>Projektové dokumentace 2020, část 1 Biokoridor a biocentrum v k.ú. Mančice a Rašovice</v>
      </c>
      <c r="F50" s="368"/>
      <c r="G50" s="368"/>
      <c r="H50" s="368"/>
      <c r="I50" s="36"/>
      <c r="J50" s="36"/>
      <c r="K50" s="36"/>
      <c r="L50" s="113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pans="1:47" s="1" customFormat="1" ht="12" customHeight="1">
      <c r="B51" s="21"/>
      <c r="C51" s="29" t="s">
        <v>104</v>
      </c>
      <c r="D51" s="22"/>
      <c r="E51" s="22"/>
      <c r="F51" s="22"/>
      <c r="G51" s="22"/>
      <c r="H51" s="22"/>
      <c r="I51" s="22"/>
      <c r="J51" s="22"/>
      <c r="K51" s="22"/>
      <c r="L51" s="20"/>
    </row>
    <row r="52" spans="1:47" s="2" customFormat="1" ht="16.5" customHeight="1">
      <c r="A52" s="34"/>
      <c r="B52" s="35"/>
      <c r="C52" s="36"/>
      <c r="D52" s="36"/>
      <c r="E52" s="367" t="s">
        <v>105</v>
      </c>
      <c r="F52" s="369"/>
      <c r="G52" s="369"/>
      <c r="H52" s="369"/>
      <c r="I52" s="36"/>
      <c r="J52" s="36"/>
      <c r="K52" s="36"/>
      <c r="L52" s="113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pans="1:47" s="2" customFormat="1" ht="12" customHeight="1">
      <c r="A53" s="34"/>
      <c r="B53" s="35"/>
      <c r="C53" s="29" t="s">
        <v>106</v>
      </c>
      <c r="D53" s="36"/>
      <c r="E53" s="36"/>
      <c r="F53" s="36"/>
      <c r="G53" s="36"/>
      <c r="H53" s="36"/>
      <c r="I53" s="36"/>
      <c r="J53" s="36"/>
      <c r="K53" s="36"/>
      <c r="L53" s="113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pans="1:47" s="2" customFormat="1" ht="16.5" customHeight="1">
      <c r="A54" s="34"/>
      <c r="B54" s="35"/>
      <c r="C54" s="36"/>
      <c r="D54" s="36"/>
      <c r="E54" s="316" t="str">
        <f>E11</f>
        <v>SO-01.1 - Vegetační úpravy - realizace</v>
      </c>
      <c r="F54" s="369"/>
      <c r="G54" s="369"/>
      <c r="H54" s="369"/>
      <c r="I54" s="36"/>
      <c r="J54" s="36"/>
      <c r="K54" s="36"/>
      <c r="L54" s="113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pans="1:47" s="2" customFormat="1" ht="6.95" customHeight="1">
      <c r="A55" s="34"/>
      <c r="B55" s="35"/>
      <c r="C55" s="36"/>
      <c r="D55" s="36"/>
      <c r="E55" s="36"/>
      <c r="F55" s="36"/>
      <c r="G55" s="36"/>
      <c r="H55" s="36"/>
      <c r="I55" s="36"/>
      <c r="J55" s="36"/>
      <c r="K55" s="36"/>
      <c r="L55" s="113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pans="1:47" s="2" customFormat="1" ht="12" customHeight="1">
      <c r="A56" s="34"/>
      <c r="B56" s="35"/>
      <c r="C56" s="29" t="s">
        <v>21</v>
      </c>
      <c r="D56" s="36"/>
      <c r="E56" s="36"/>
      <c r="F56" s="27" t="str">
        <f>F14</f>
        <v>Mančice a Rašovice</v>
      </c>
      <c r="G56" s="36"/>
      <c r="H56" s="36"/>
      <c r="I56" s="29" t="s">
        <v>23</v>
      </c>
      <c r="J56" s="59" t="str">
        <f>IF(J14="","",J14)</f>
        <v>27. 4. 2022</v>
      </c>
      <c r="K56" s="36"/>
      <c r="L56" s="113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pans="1:47" s="2" customFormat="1" ht="6.95" customHeight="1">
      <c r="A57" s="34"/>
      <c r="B57" s="35"/>
      <c r="C57" s="36"/>
      <c r="D57" s="36"/>
      <c r="E57" s="36"/>
      <c r="F57" s="36"/>
      <c r="G57" s="36"/>
      <c r="H57" s="36"/>
      <c r="I57" s="36"/>
      <c r="J57" s="36"/>
      <c r="K57" s="36"/>
      <c r="L57" s="113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pans="1:47" s="2" customFormat="1" ht="25.7" customHeight="1">
      <c r="A58" s="34"/>
      <c r="B58" s="35"/>
      <c r="C58" s="29" t="s">
        <v>25</v>
      </c>
      <c r="D58" s="36"/>
      <c r="E58" s="36"/>
      <c r="F58" s="27" t="str">
        <f>E17</f>
        <v xml:space="preserve">ČR - SPÚ. pobočka Kutná  Hora </v>
      </c>
      <c r="G58" s="36"/>
      <c r="H58" s="36"/>
      <c r="I58" s="29" t="s">
        <v>32</v>
      </c>
      <c r="J58" s="32" t="str">
        <f>E23</f>
        <v>ATELIER FONTES s.r.o.</v>
      </c>
      <c r="K58" s="36"/>
      <c r="L58" s="113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pans="1:47" s="2" customFormat="1" ht="25.7" customHeight="1">
      <c r="A59" s="34"/>
      <c r="B59" s="35"/>
      <c r="C59" s="29" t="s">
        <v>30</v>
      </c>
      <c r="D59" s="36"/>
      <c r="E59" s="36"/>
      <c r="F59" s="27" t="str">
        <f>IF(E20="","",E20)</f>
        <v>Vyplň údaj</v>
      </c>
      <c r="G59" s="36"/>
      <c r="H59" s="36"/>
      <c r="I59" s="29" t="s">
        <v>36</v>
      </c>
      <c r="J59" s="32" t="str">
        <f>E26</f>
        <v>ATELIER FONTES s.r.o.</v>
      </c>
      <c r="K59" s="36"/>
      <c r="L59" s="113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</row>
    <row r="60" spans="1:47" s="2" customFormat="1" ht="10.35" customHeight="1">
      <c r="A60" s="34"/>
      <c r="B60" s="35"/>
      <c r="C60" s="36"/>
      <c r="D60" s="36"/>
      <c r="E60" s="36"/>
      <c r="F60" s="36"/>
      <c r="G60" s="36"/>
      <c r="H60" s="36"/>
      <c r="I60" s="36"/>
      <c r="J60" s="36"/>
      <c r="K60" s="36"/>
      <c r="L60" s="113"/>
      <c r="S60" s="34"/>
      <c r="T60" s="34"/>
      <c r="U60" s="34"/>
      <c r="V60" s="34"/>
      <c r="W60" s="34"/>
      <c r="X60" s="34"/>
      <c r="Y60" s="34"/>
      <c r="Z60" s="34"/>
      <c r="AA60" s="34"/>
      <c r="AB60" s="34"/>
      <c r="AC60" s="34"/>
      <c r="AD60" s="34"/>
      <c r="AE60" s="34"/>
    </row>
    <row r="61" spans="1:47" s="2" customFormat="1" ht="29.25" customHeight="1">
      <c r="A61" s="34"/>
      <c r="B61" s="35"/>
      <c r="C61" s="136" t="s">
        <v>110</v>
      </c>
      <c r="D61" s="137"/>
      <c r="E61" s="137"/>
      <c r="F61" s="137"/>
      <c r="G61" s="137"/>
      <c r="H61" s="137"/>
      <c r="I61" s="137"/>
      <c r="J61" s="138" t="s">
        <v>111</v>
      </c>
      <c r="K61" s="137"/>
      <c r="L61" s="113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47" s="2" customFormat="1" ht="10.35" customHeight="1">
      <c r="A62" s="34"/>
      <c r="B62" s="35"/>
      <c r="C62" s="36"/>
      <c r="D62" s="36"/>
      <c r="E62" s="36"/>
      <c r="F62" s="36"/>
      <c r="G62" s="36"/>
      <c r="H62" s="36"/>
      <c r="I62" s="36"/>
      <c r="J62" s="36"/>
      <c r="K62" s="36"/>
      <c r="L62" s="113"/>
      <c r="S62" s="34"/>
      <c r="T62" s="34"/>
      <c r="U62" s="34"/>
      <c r="V62" s="34"/>
      <c r="W62" s="34"/>
      <c r="X62" s="34"/>
      <c r="Y62" s="34"/>
      <c r="Z62" s="34"/>
      <c r="AA62" s="34"/>
      <c r="AB62" s="34"/>
      <c r="AC62" s="34"/>
      <c r="AD62" s="34"/>
      <c r="AE62" s="34"/>
    </row>
    <row r="63" spans="1:47" s="2" customFormat="1" ht="22.9" customHeight="1">
      <c r="A63" s="34"/>
      <c r="B63" s="35"/>
      <c r="C63" s="139" t="s">
        <v>71</v>
      </c>
      <c r="D63" s="36"/>
      <c r="E63" s="36"/>
      <c r="F63" s="36"/>
      <c r="G63" s="36"/>
      <c r="H63" s="36"/>
      <c r="I63" s="36"/>
      <c r="J63" s="77">
        <f>J89</f>
        <v>0</v>
      </c>
      <c r="K63" s="36"/>
      <c r="L63" s="113"/>
      <c r="S63" s="34"/>
      <c r="T63" s="34"/>
      <c r="U63" s="34"/>
      <c r="V63" s="34"/>
      <c r="W63" s="34"/>
      <c r="X63" s="34"/>
      <c r="Y63" s="34"/>
      <c r="Z63" s="34"/>
      <c r="AA63" s="34"/>
      <c r="AB63" s="34"/>
      <c r="AC63" s="34"/>
      <c r="AD63" s="34"/>
      <c r="AE63" s="34"/>
      <c r="AU63" s="17" t="s">
        <v>112</v>
      </c>
    </row>
    <row r="64" spans="1:47" s="9" customFormat="1" ht="24.95" customHeight="1">
      <c r="B64" s="140"/>
      <c r="C64" s="141"/>
      <c r="D64" s="142" t="s">
        <v>113</v>
      </c>
      <c r="E64" s="143"/>
      <c r="F64" s="143"/>
      <c r="G64" s="143"/>
      <c r="H64" s="143"/>
      <c r="I64" s="143"/>
      <c r="J64" s="144">
        <f>J90</f>
        <v>0</v>
      </c>
      <c r="K64" s="141"/>
      <c r="L64" s="145"/>
    </row>
    <row r="65" spans="1:31" s="10" customFormat="1" ht="19.899999999999999" customHeight="1">
      <c r="B65" s="146"/>
      <c r="C65" s="97"/>
      <c r="D65" s="147" t="s">
        <v>114</v>
      </c>
      <c r="E65" s="148"/>
      <c r="F65" s="148"/>
      <c r="G65" s="148"/>
      <c r="H65" s="148"/>
      <c r="I65" s="148"/>
      <c r="J65" s="149">
        <f>J91</f>
        <v>0</v>
      </c>
      <c r="K65" s="97"/>
      <c r="L65" s="150"/>
    </row>
    <row r="66" spans="1:31" s="10" customFormat="1" ht="19.899999999999999" customHeight="1">
      <c r="B66" s="146"/>
      <c r="C66" s="97"/>
      <c r="D66" s="147" t="s">
        <v>115</v>
      </c>
      <c r="E66" s="148"/>
      <c r="F66" s="148"/>
      <c r="G66" s="148"/>
      <c r="H66" s="148"/>
      <c r="I66" s="148"/>
      <c r="J66" s="149">
        <f>J240</f>
        <v>0</v>
      </c>
      <c r="K66" s="97"/>
      <c r="L66" s="150"/>
    </row>
    <row r="67" spans="1:31" s="10" customFormat="1" ht="19.899999999999999" customHeight="1">
      <c r="B67" s="146"/>
      <c r="C67" s="97"/>
      <c r="D67" s="147" t="s">
        <v>116</v>
      </c>
      <c r="E67" s="148"/>
      <c r="F67" s="148"/>
      <c r="G67" s="148"/>
      <c r="H67" s="148"/>
      <c r="I67" s="148"/>
      <c r="J67" s="149">
        <f>J245</f>
        <v>0</v>
      </c>
      <c r="K67" s="97"/>
      <c r="L67" s="150"/>
    </row>
    <row r="68" spans="1:31" s="2" customFormat="1" ht="21.75" customHeight="1">
      <c r="A68" s="34"/>
      <c r="B68" s="35"/>
      <c r="C68" s="36"/>
      <c r="D68" s="36"/>
      <c r="E68" s="36"/>
      <c r="F68" s="36"/>
      <c r="G68" s="36"/>
      <c r="H68" s="36"/>
      <c r="I68" s="36"/>
      <c r="J68" s="36"/>
      <c r="K68" s="36"/>
      <c r="L68" s="113"/>
      <c r="S68" s="34"/>
      <c r="T68" s="34"/>
      <c r="U68" s="34"/>
      <c r="V68" s="34"/>
      <c r="W68" s="34"/>
      <c r="X68" s="34"/>
      <c r="Y68" s="34"/>
      <c r="Z68" s="34"/>
      <c r="AA68" s="34"/>
      <c r="AB68" s="34"/>
      <c r="AC68" s="34"/>
      <c r="AD68" s="34"/>
      <c r="AE68" s="34"/>
    </row>
    <row r="69" spans="1:31" s="2" customFormat="1" ht="6.95" customHeight="1">
      <c r="A69" s="34"/>
      <c r="B69" s="47"/>
      <c r="C69" s="48"/>
      <c r="D69" s="48"/>
      <c r="E69" s="48"/>
      <c r="F69" s="48"/>
      <c r="G69" s="48"/>
      <c r="H69" s="48"/>
      <c r="I69" s="48"/>
      <c r="J69" s="48"/>
      <c r="K69" s="48"/>
      <c r="L69" s="113"/>
      <c r="S69" s="34"/>
      <c r="T69" s="34"/>
      <c r="U69" s="34"/>
      <c r="V69" s="34"/>
      <c r="W69" s="34"/>
      <c r="X69" s="34"/>
      <c r="Y69" s="34"/>
      <c r="Z69" s="34"/>
      <c r="AA69" s="34"/>
      <c r="AB69" s="34"/>
      <c r="AC69" s="34"/>
      <c r="AD69" s="34"/>
      <c r="AE69" s="34"/>
    </row>
    <row r="73" spans="1:31" s="2" customFormat="1" ht="6.95" customHeight="1">
      <c r="A73" s="34"/>
      <c r="B73" s="49"/>
      <c r="C73" s="50"/>
      <c r="D73" s="50"/>
      <c r="E73" s="50"/>
      <c r="F73" s="50"/>
      <c r="G73" s="50"/>
      <c r="H73" s="50"/>
      <c r="I73" s="50"/>
      <c r="J73" s="50"/>
      <c r="K73" s="50"/>
      <c r="L73" s="113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</row>
    <row r="74" spans="1:31" s="2" customFormat="1" ht="24.95" customHeight="1">
      <c r="A74" s="34"/>
      <c r="B74" s="35"/>
      <c r="C74" s="23" t="s">
        <v>117</v>
      </c>
      <c r="D74" s="36"/>
      <c r="E74" s="36"/>
      <c r="F74" s="36"/>
      <c r="G74" s="36"/>
      <c r="H74" s="36"/>
      <c r="I74" s="36"/>
      <c r="J74" s="36"/>
      <c r="K74" s="36"/>
      <c r="L74" s="113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</row>
    <row r="75" spans="1:31" s="2" customFormat="1" ht="6.95" customHeight="1">
      <c r="A75" s="34"/>
      <c r="B75" s="35"/>
      <c r="C75" s="36"/>
      <c r="D75" s="36"/>
      <c r="E75" s="36"/>
      <c r="F75" s="36"/>
      <c r="G75" s="36"/>
      <c r="H75" s="36"/>
      <c r="I75" s="36"/>
      <c r="J75" s="36"/>
      <c r="K75" s="36"/>
      <c r="L75" s="113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6" spans="1:31" s="2" customFormat="1" ht="12" customHeight="1">
      <c r="A76" s="34"/>
      <c r="B76" s="35"/>
      <c r="C76" s="29" t="s">
        <v>16</v>
      </c>
      <c r="D76" s="36"/>
      <c r="E76" s="36"/>
      <c r="F76" s="36"/>
      <c r="G76" s="36"/>
      <c r="H76" s="36"/>
      <c r="I76" s="36"/>
      <c r="J76" s="36"/>
      <c r="K76" s="36"/>
      <c r="L76" s="113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16.5" customHeight="1">
      <c r="A77" s="34"/>
      <c r="B77" s="35"/>
      <c r="C77" s="36"/>
      <c r="D77" s="36"/>
      <c r="E77" s="367" t="str">
        <f>E7</f>
        <v>Projektové dokumentace 2020, část 1 Biokoridor a biocentrum v k.ú. Mančice a Rašovice</v>
      </c>
      <c r="F77" s="368"/>
      <c r="G77" s="368"/>
      <c r="H77" s="368"/>
      <c r="I77" s="36"/>
      <c r="J77" s="36"/>
      <c r="K77" s="36"/>
      <c r="L77" s="113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pans="1:31" s="1" customFormat="1" ht="12" customHeight="1">
      <c r="B78" s="21"/>
      <c r="C78" s="29" t="s">
        <v>104</v>
      </c>
      <c r="D78" s="22"/>
      <c r="E78" s="22"/>
      <c r="F78" s="22"/>
      <c r="G78" s="22"/>
      <c r="H78" s="22"/>
      <c r="I78" s="22"/>
      <c r="J78" s="22"/>
      <c r="K78" s="22"/>
      <c r="L78" s="20"/>
    </row>
    <row r="79" spans="1:31" s="2" customFormat="1" ht="16.5" customHeight="1">
      <c r="A79" s="34"/>
      <c r="B79" s="35"/>
      <c r="C79" s="36"/>
      <c r="D79" s="36"/>
      <c r="E79" s="367" t="s">
        <v>105</v>
      </c>
      <c r="F79" s="369"/>
      <c r="G79" s="369"/>
      <c r="H79" s="369"/>
      <c r="I79" s="36"/>
      <c r="J79" s="36"/>
      <c r="K79" s="36"/>
      <c r="L79" s="113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</row>
    <row r="80" spans="1:31" s="2" customFormat="1" ht="12" customHeight="1">
      <c r="A80" s="34"/>
      <c r="B80" s="35"/>
      <c r="C80" s="29" t="s">
        <v>106</v>
      </c>
      <c r="D80" s="36"/>
      <c r="E80" s="36"/>
      <c r="F80" s="36"/>
      <c r="G80" s="36"/>
      <c r="H80" s="36"/>
      <c r="I80" s="36"/>
      <c r="J80" s="36"/>
      <c r="K80" s="36"/>
      <c r="L80" s="113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</row>
    <row r="81" spans="1:65" s="2" customFormat="1" ht="16.5" customHeight="1">
      <c r="A81" s="34"/>
      <c r="B81" s="35"/>
      <c r="C81" s="36"/>
      <c r="D81" s="36"/>
      <c r="E81" s="316" t="str">
        <f>E11</f>
        <v>SO-01.1 - Vegetační úpravy - realizace</v>
      </c>
      <c r="F81" s="369"/>
      <c r="G81" s="369"/>
      <c r="H81" s="369"/>
      <c r="I81" s="36"/>
      <c r="J81" s="36"/>
      <c r="K81" s="36"/>
      <c r="L81" s="113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65" s="2" customFormat="1" ht="6.95" customHeight="1">
      <c r="A82" s="34"/>
      <c r="B82" s="35"/>
      <c r="C82" s="36"/>
      <c r="D82" s="36"/>
      <c r="E82" s="36"/>
      <c r="F82" s="36"/>
      <c r="G82" s="36"/>
      <c r="H82" s="36"/>
      <c r="I82" s="36"/>
      <c r="J82" s="36"/>
      <c r="K82" s="36"/>
      <c r="L82" s="113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65" s="2" customFormat="1" ht="12" customHeight="1">
      <c r="A83" s="34"/>
      <c r="B83" s="35"/>
      <c r="C83" s="29" t="s">
        <v>21</v>
      </c>
      <c r="D83" s="36"/>
      <c r="E83" s="36"/>
      <c r="F83" s="27" t="str">
        <f>F14</f>
        <v>Mančice a Rašovice</v>
      </c>
      <c r="G83" s="36"/>
      <c r="H83" s="36"/>
      <c r="I83" s="29" t="s">
        <v>23</v>
      </c>
      <c r="J83" s="59" t="str">
        <f>IF(J14="","",J14)</f>
        <v>27. 4. 2022</v>
      </c>
      <c r="K83" s="36"/>
      <c r="L83" s="113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65" s="2" customFormat="1" ht="6.95" customHeight="1">
      <c r="A84" s="34"/>
      <c r="B84" s="35"/>
      <c r="C84" s="36"/>
      <c r="D84" s="36"/>
      <c r="E84" s="36"/>
      <c r="F84" s="36"/>
      <c r="G84" s="36"/>
      <c r="H84" s="36"/>
      <c r="I84" s="36"/>
      <c r="J84" s="36"/>
      <c r="K84" s="36"/>
      <c r="L84" s="113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65" s="2" customFormat="1" ht="25.7" customHeight="1">
      <c r="A85" s="34"/>
      <c r="B85" s="35"/>
      <c r="C85" s="29" t="s">
        <v>25</v>
      </c>
      <c r="D85" s="36"/>
      <c r="E85" s="36"/>
      <c r="F85" s="27" t="str">
        <f>E17</f>
        <v xml:space="preserve">ČR - SPÚ. pobočka Kutná  Hora </v>
      </c>
      <c r="G85" s="36"/>
      <c r="H85" s="36"/>
      <c r="I85" s="29" t="s">
        <v>32</v>
      </c>
      <c r="J85" s="32" t="str">
        <f>E23</f>
        <v>ATELIER FONTES s.r.o.</v>
      </c>
      <c r="K85" s="36"/>
      <c r="L85" s="113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65" s="2" customFormat="1" ht="25.7" customHeight="1">
      <c r="A86" s="34"/>
      <c r="B86" s="35"/>
      <c r="C86" s="29" t="s">
        <v>30</v>
      </c>
      <c r="D86" s="36"/>
      <c r="E86" s="36"/>
      <c r="F86" s="27" t="str">
        <f>IF(E20="","",E20)</f>
        <v>Vyplň údaj</v>
      </c>
      <c r="G86" s="36"/>
      <c r="H86" s="36"/>
      <c r="I86" s="29" t="s">
        <v>36</v>
      </c>
      <c r="J86" s="32" t="str">
        <f>E26</f>
        <v>ATELIER FONTES s.r.o.</v>
      </c>
      <c r="K86" s="36"/>
      <c r="L86" s="113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65" s="2" customFormat="1" ht="10.35" customHeight="1">
      <c r="A87" s="34"/>
      <c r="B87" s="35"/>
      <c r="C87" s="36"/>
      <c r="D87" s="36"/>
      <c r="E87" s="36"/>
      <c r="F87" s="36"/>
      <c r="G87" s="36"/>
      <c r="H87" s="36"/>
      <c r="I87" s="36"/>
      <c r="J87" s="36"/>
      <c r="K87" s="36"/>
      <c r="L87" s="113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pans="1:65" s="11" customFormat="1" ht="29.25" customHeight="1">
      <c r="A88" s="151"/>
      <c r="B88" s="152"/>
      <c r="C88" s="153" t="s">
        <v>118</v>
      </c>
      <c r="D88" s="154" t="s">
        <v>58</v>
      </c>
      <c r="E88" s="154" t="s">
        <v>54</v>
      </c>
      <c r="F88" s="154" t="s">
        <v>55</v>
      </c>
      <c r="G88" s="154" t="s">
        <v>119</v>
      </c>
      <c r="H88" s="154" t="s">
        <v>120</v>
      </c>
      <c r="I88" s="154" t="s">
        <v>121</v>
      </c>
      <c r="J88" s="154" t="s">
        <v>111</v>
      </c>
      <c r="K88" s="155" t="s">
        <v>122</v>
      </c>
      <c r="L88" s="156"/>
      <c r="M88" s="68" t="s">
        <v>19</v>
      </c>
      <c r="N88" s="69" t="s">
        <v>43</v>
      </c>
      <c r="O88" s="69" t="s">
        <v>123</v>
      </c>
      <c r="P88" s="69" t="s">
        <v>124</v>
      </c>
      <c r="Q88" s="69" t="s">
        <v>125</v>
      </c>
      <c r="R88" s="69" t="s">
        <v>126</v>
      </c>
      <c r="S88" s="69" t="s">
        <v>127</v>
      </c>
      <c r="T88" s="70" t="s">
        <v>128</v>
      </c>
      <c r="U88" s="151"/>
      <c r="V88" s="151"/>
      <c r="W88" s="151"/>
      <c r="X88" s="151"/>
      <c r="Y88" s="151"/>
      <c r="Z88" s="151"/>
      <c r="AA88" s="151"/>
      <c r="AB88" s="151"/>
      <c r="AC88" s="151"/>
      <c r="AD88" s="151"/>
      <c r="AE88" s="151"/>
    </row>
    <row r="89" spans="1:65" s="2" customFormat="1" ht="22.9" customHeight="1">
      <c r="A89" s="34"/>
      <c r="B89" s="35"/>
      <c r="C89" s="75" t="s">
        <v>129</v>
      </c>
      <c r="D89" s="36"/>
      <c r="E89" s="36"/>
      <c r="F89" s="36"/>
      <c r="G89" s="36"/>
      <c r="H89" s="36"/>
      <c r="I89" s="36"/>
      <c r="J89" s="157">
        <f>BK89</f>
        <v>0</v>
      </c>
      <c r="K89" s="36"/>
      <c r="L89" s="39"/>
      <c r="M89" s="71"/>
      <c r="N89" s="158"/>
      <c r="O89" s="72"/>
      <c r="P89" s="159">
        <f>P90</f>
        <v>0</v>
      </c>
      <c r="Q89" s="72"/>
      <c r="R89" s="159">
        <f>R90</f>
        <v>281.16545879999995</v>
      </c>
      <c r="S89" s="72"/>
      <c r="T89" s="160">
        <f>T90</f>
        <v>0</v>
      </c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T89" s="17" t="s">
        <v>72</v>
      </c>
      <c r="AU89" s="17" t="s">
        <v>112</v>
      </c>
      <c r="BK89" s="161">
        <f>BK90</f>
        <v>0</v>
      </c>
    </row>
    <row r="90" spans="1:65" s="12" customFormat="1" ht="25.9" customHeight="1">
      <c r="B90" s="162"/>
      <c r="C90" s="163"/>
      <c r="D90" s="164" t="s">
        <v>72</v>
      </c>
      <c r="E90" s="165" t="s">
        <v>130</v>
      </c>
      <c r="F90" s="165" t="s">
        <v>131</v>
      </c>
      <c r="G90" s="163"/>
      <c r="H90" s="163"/>
      <c r="I90" s="166"/>
      <c r="J90" s="167">
        <f>BK90</f>
        <v>0</v>
      </c>
      <c r="K90" s="163"/>
      <c r="L90" s="168"/>
      <c r="M90" s="169"/>
      <c r="N90" s="170"/>
      <c r="O90" s="170"/>
      <c r="P90" s="171">
        <f>P91+P240+P245</f>
        <v>0</v>
      </c>
      <c r="Q90" s="170"/>
      <c r="R90" s="171">
        <f>R91+R240+R245</f>
        <v>281.16545879999995</v>
      </c>
      <c r="S90" s="170"/>
      <c r="T90" s="172">
        <f>T91+T240+T245</f>
        <v>0</v>
      </c>
      <c r="AR90" s="173" t="s">
        <v>80</v>
      </c>
      <c r="AT90" s="174" t="s">
        <v>72</v>
      </c>
      <c r="AU90" s="174" t="s">
        <v>73</v>
      </c>
      <c r="AY90" s="173" t="s">
        <v>132</v>
      </c>
      <c r="BK90" s="175">
        <f>BK91+BK240+BK245</f>
        <v>0</v>
      </c>
    </row>
    <row r="91" spans="1:65" s="12" customFormat="1" ht="22.9" customHeight="1">
      <c r="B91" s="162"/>
      <c r="C91" s="163"/>
      <c r="D91" s="164" t="s">
        <v>72</v>
      </c>
      <c r="E91" s="176" t="s">
        <v>80</v>
      </c>
      <c r="F91" s="176" t="s">
        <v>133</v>
      </c>
      <c r="G91" s="163"/>
      <c r="H91" s="163"/>
      <c r="I91" s="166"/>
      <c r="J91" s="177">
        <f>BK91</f>
        <v>0</v>
      </c>
      <c r="K91" s="163"/>
      <c r="L91" s="168"/>
      <c r="M91" s="169"/>
      <c r="N91" s="170"/>
      <c r="O91" s="170"/>
      <c r="P91" s="171">
        <f>SUM(P92:P239)</f>
        <v>0</v>
      </c>
      <c r="Q91" s="170"/>
      <c r="R91" s="171">
        <f>SUM(R92:R239)</f>
        <v>281.11835279999997</v>
      </c>
      <c r="S91" s="170"/>
      <c r="T91" s="172">
        <f>SUM(T92:T239)</f>
        <v>0</v>
      </c>
      <c r="AR91" s="173" t="s">
        <v>80</v>
      </c>
      <c r="AT91" s="174" t="s">
        <v>72</v>
      </c>
      <c r="AU91" s="174" t="s">
        <v>80</v>
      </c>
      <c r="AY91" s="173" t="s">
        <v>132</v>
      </c>
      <c r="BK91" s="175">
        <f>SUM(BK92:BK239)</f>
        <v>0</v>
      </c>
    </row>
    <row r="92" spans="1:65" s="2" customFormat="1" ht="16.5" customHeight="1">
      <c r="A92" s="34"/>
      <c r="B92" s="35"/>
      <c r="C92" s="178" t="s">
        <v>80</v>
      </c>
      <c r="D92" s="178" t="s">
        <v>134</v>
      </c>
      <c r="E92" s="179" t="s">
        <v>135</v>
      </c>
      <c r="F92" s="180" t="s">
        <v>136</v>
      </c>
      <c r="G92" s="181" t="s">
        <v>137</v>
      </c>
      <c r="H92" s="182">
        <v>7.0679999999999996</v>
      </c>
      <c r="I92" s="183"/>
      <c r="J92" s="184">
        <f>ROUND(I92*H92,2)</f>
        <v>0</v>
      </c>
      <c r="K92" s="180" t="s">
        <v>138</v>
      </c>
      <c r="L92" s="39"/>
      <c r="M92" s="185" t="s">
        <v>19</v>
      </c>
      <c r="N92" s="186" t="s">
        <v>44</v>
      </c>
      <c r="O92" s="64"/>
      <c r="P92" s="187">
        <f>O92*H92</f>
        <v>0</v>
      </c>
      <c r="Q92" s="187">
        <v>0</v>
      </c>
      <c r="R92" s="187">
        <f>Q92*H92</f>
        <v>0</v>
      </c>
      <c r="S92" s="187">
        <v>0</v>
      </c>
      <c r="T92" s="188">
        <f>S92*H92</f>
        <v>0</v>
      </c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  <c r="AR92" s="189" t="s">
        <v>139</v>
      </c>
      <c r="AT92" s="189" t="s">
        <v>134</v>
      </c>
      <c r="AU92" s="189" t="s">
        <v>82</v>
      </c>
      <c r="AY92" s="17" t="s">
        <v>132</v>
      </c>
      <c r="BE92" s="190">
        <f>IF(N92="základní",J92,0)</f>
        <v>0</v>
      </c>
      <c r="BF92" s="190">
        <f>IF(N92="snížená",J92,0)</f>
        <v>0</v>
      </c>
      <c r="BG92" s="190">
        <f>IF(N92="zákl. přenesená",J92,0)</f>
        <v>0</v>
      </c>
      <c r="BH92" s="190">
        <f>IF(N92="sníž. přenesená",J92,0)</f>
        <v>0</v>
      </c>
      <c r="BI92" s="190">
        <f>IF(N92="nulová",J92,0)</f>
        <v>0</v>
      </c>
      <c r="BJ92" s="17" t="s">
        <v>80</v>
      </c>
      <c r="BK92" s="190">
        <f>ROUND(I92*H92,2)</f>
        <v>0</v>
      </c>
      <c r="BL92" s="17" t="s">
        <v>139</v>
      </c>
      <c r="BM92" s="189" t="s">
        <v>140</v>
      </c>
    </row>
    <row r="93" spans="1:65" s="2" customFormat="1" ht="11.25">
      <c r="A93" s="34"/>
      <c r="B93" s="35"/>
      <c r="C93" s="36"/>
      <c r="D93" s="191" t="s">
        <v>141</v>
      </c>
      <c r="E93" s="36"/>
      <c r="F93" s="192" t="s">
        <v>142</v>
      </c>
      <c r="G93" s="36"/>
      <c r="H93" s="36"/>
      <c r="I93" s="193"/>
      <c r="J93" s="36"/>
      <c r="K93" s="36"/>
      <c r="L93" s="39"/>
      <c r="M93" s="194"/>
      <c r="N93" s="195"/>
      <c r="O93" s="64"/>
      <c r="P93" s="64"/>
      <c r="Q93" s="64"/>
      <c r="R93" s="64"/>
      <c r="S93" s="64"/>
      <c r="T93" s="65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T93" s="17" t="s">
        <v>141</v>
      </c>
      <c r="AU93" s="17" t="s">
        <v>82</v>
      </c>
    </row>
    <row r="94" spans="1:65" s="2" customFormat="1" ht="11.25">
      <c r="A94" s="34"/>
      <c r="B94" s="35"/>
      <c r="C94" s="36"/>
      <c r="D94" s="196" t="s">
        <v>143</v>
      </c>
      <c r="E94" s="36"/>
      <c r="F94" s="197" t="s">
        <v>144</v>
      </c>
      <c r="G94" s="36"/>
      <c r="H94" s="36"/>
      <c r="I94" s="193"/>
      <c r="J94" s="36"/>
      <c r="K94" s="36"/>
      <c r="L94" s="39"/>
      <c r="M94" s="194"/>
      <c r="N94" s="195"/>
      <c r="O94" s="64"/>
      <c r="P94" s="64"/>
      <c r="Q94" s="64"/>
      <c r="R94" s="64"/>
      <c r="S94" s="64"/>
      <c r="T94" s="65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  <c r="AT94" s="17" t="s">
        <v>143</v>
      </c>
      <c r="AU94" s="17" t="s">
        <v>82</v>
      </c>
    </row>
    <row r="95" spans="1:65" s="2" customFormat="1" ht="19.5">
      <c r="A95" s="34"/>
      <c r="B95" s="35"/>
      <c r="C95" s="36"/>
      <c r="D95" s="191" t="s">
        <v>145</v>
      </c>
      <c r="E95" s="36"/>
      <c r="F95" s="198" t="s">
        <v>146</v>
      </c>
      <c r="G95" s="36"/>
      <c r="H95" s="36"/>
      <c r="I95" s="193"/>
      <c r="J95" s="36"/>
      <c r="K95" s="36"/>
      <c r="L95" s="39"/>
      <c r="M95" s="194"/>
      <c r="N95" s="195"/>
      <c r="O95" s="64"/>
      <c r="P95" s="64"/>
      <c r="Q95" s="64"/>
      <c r="R95" s="64"/>
      <c r="S95" s="64"/>
      <c r="T95" s="65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  <c r="AT95" s="17" t="s">
        <v>145</v>
      </c>
      <c r="AU95" s="17" t="s">
        <v>82</v>
      </c>
    </row>
    <row r="96" spans="1:65" s="13" customFormat="1" ht="11.25">
      <c r="B96" s="199"/>
      <c r="C96" s="200"/>
      <c r="D96" s="191" t="s">
        <v>147</v>
      </c>
      <c r="E96" s="201" t="s">
        <v>19</v>
      </c>
      <c r="F96" s="202" t="s">
        <v>148</v>
      </c>
      <c r="G96" s="200"/>
      <c r="H96" s="203">
        <v>6.7320000000000002</v>
      </c>
      <c r="I96" s="204"/>
      <c r="J96" s="200"/>
      <c r="K96" s="200"/>
      <c r="L96" s="205"/>
      <c r="M96" s="206"/>
      <c r="N96" s="207"/>
      <c r="O96" s="207"/>
      <c r="P96" s="207"/>
      <c r="Q96" s="207"/>
      <c r="R96" s="207"/>
      <c r="S96" s="207"/>
      <c r="T96" s="208"/>
      <c r="AT96" s="209" t="s">
        <v>147</v>
      </c>
      <c r="AU96" s="209" t="s">
        <v>82</v>
      </c>
      <c r="AV96" s="13" t="s">
        <v>82</v>
      </c>
      <c r="AW96" s="13" t="s">
        <v>35</v>
      </c>
      <c r="AX96" s="13" t="s">
        <v>73</v>
      </c>
      <c r="AY96" s="209" t="s">
        <v>132</v>
      </c>
    </row>
    <row r="97" spans="1:65" s="13" customFormat="1" ht="11.25">
      <c r="B97" s="199"/>
      <c r="C97" s="200"/>
      <c r="D97" s="191" t="s">
        <v>147</v>
      </c>
      <c r="E97" s="201" t="s">
        <v>19</v>
      </c>
      <c r="F97" s="202" t="s">
        <v>149</v>
      </c>
      <c r="G97" s="200"/>
      <c r="H97" s="203">
        <v>0.33600000000000002</v>
      </c>
      <c r="I97" s="204"/>
      <c r="J97" s="200"/>
      <c r="K97" s="200"/>
      <c r="L97" s="205"/>
      <c r="M97" s="206"/>
      <c r="N97" s="207"/>
      <c r="O97" s="207"/>
      <c r="P97" s="207"/>
      <c r="Q97" s="207"/>
      <c r="R97" s="207"/>
      <c r="S97" s="207"/>
      <c r="T97" s="208"/>
      <c r="AT97" s="209" t="s">
        <v>147</v>
      </c>
      <c r="AU97" s="209" t="s">
        <v>82</v>
      </c>
      <c r="AV97" s="13" t="s">
        <v>82</v>
      </c>
      <c r="AW97" s="13" t="s">
        <v>35</v>
      </c>
      <c r="AX97" s="13" t="s">
        <v>73</v>
      </c>
      <c r="AY97" s="209" t="s">
        <v>132</v>
      </c>
    </row>
    <row r="98" spans="1:65" s="14" customFormat="1" ht="11.25">
      <c r="B98" s="210"/>
      <c r="C98" s="211"/>
      <c r="D98" s="191" t="s">
        <v>147</v>
      </c>
      <c r="E98" s="212" t="s">
        <v>19</v>
      </c>
      <c r="F98" s="213" t="s">
        <v>150</v>
      </c>
      <c r="G98" s="211"/>
      <c r="H98" s="214">
        <v>7.0679999999999996</v>
      </c>
      <c r="I98" s="215"/>
      <c r="J98" s="211"/>
      <c r="K98" s="211"/>
      <c r="L98" s="216"/>
      <c r="M98" s="217"/>
      <c r="N98" s="218"/>
      <c r="O98" s="218"/>
      <c r="P98" s="218"/>
      <c r="Q98" s="218"/>
      <c r="R98" s="218"/>
      <c r="S98" s="218"/>
      <c r="T98" s="219"/>
      <c r="AT98" s="220" t="s">
        <v>147</v>
      </c>
      <c r="AU98" s="220" t="s">
        <v>82</v>
      </c>
      <c r="AV98" s="14" t="s">
        <v>139</v>
      </c>
      <c r="AW98" s="14" t="s">
        <v>35</v>
      </c>
      <c r="AX98" s="14" t="s">
        <v>80</v>
      </c>
      <c r="AY98" s="220" t="s">
        <v>132</v>
      </c>
    </row>
    <row r="99" spans="1:65" s="2" customFormat="1" ht="16.5" customHeight="1">
      <c r="A99" s="34"/>
      <c r="B99" s="35"/>
      <c r="C99" s="178" t="s">
        <v>82</v>
      </c>
      <c r="D99" s="178" t="s">
        <v>134</v>
      </c>
      <c r="E99" s="179" t="s">
        <v>151</v>
      </c>
      <c r="F99" s="180" t="s">
        <v>152</v>
      </c>
      <c r="G99" s="181" t="s">
        <v>137</v>
      </c>
      <c r="H99" s="182">
        <v>3.702</v>
      </c>
      <c r="I99" s="183"/>
      <c r="J99" s="184">
        <f>ROUND(I99*H99,2)</f>
        <v>0</v>
      </c>
      <c r="K99" s="180" t="s">
        <v>138</v>
      </c>
      <c r="L99" s="39"/>
      <c r="M99" s="185" t="s">
        <v>19</v>
      </c>
      <c r="N99" s="186" t="s">
        <v>44</v>
      </c>
      <c r="O99" s="64"/>
      <c r="P99" s="187">
        <f>O99*H99</f>
        <v>0</v>
      </c>
      <c r="Q99" s="187">
        <v>0</v>
      </c>
      <c r="R99" s="187">
        <f>Q99*H99</f>
        <v>0</v>
      </c>
      <c r="S99" s="187">
        <v>0</v>
      </c>
      <c r="T99" s="188">
        <f>S99*H99</f>
        <v>0</v>
      </c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  <c r="AR99" s="189" t="s">
        <v>139</v>
      </c>
      <c r="AT99" s="189" t="s">
        <v>134</v>
      </c>
      <c r="AU99" s="189" t="s">
        <v>82</v>
      </c>
      <c r="AY99" s="17" t="s">
        <v>132</v>
      </c>
      <c r="BE99" s="190">
        <f>IF(N99="základní",J99,0)</f>
        <v>0</v>
      </c>
      <c r="BF99" s="190">
        <f>IF(N99="snížená",J99,0)</f>
        <v>0</v>
      </c>
      <c r="BG99" s="190">
        <f>IF(N99="zákl. přenesená",J99,0)</f>
        <v>0</v>
      </c>
      <c r="BH99" s="190">
        <f>IF(N99="sníž. přenesená",J99,0)</f>
        <v>0</v>
      </c>
      <c r="BI99" s="190">
        <f>IF(N99="nulová",J99,0)</f>
        <v>0</v>
      </c>
      <c r="BJ99" s="17" t="s">
        <v>80</v>
      </c>
      <c r="BK99" s="190">
        <f>ROUND(I99*H99,2)</f>
        <v>0</v>
      </c>
      <c r="BL99" s="17" t="s">
        <v>139</v>
      </c>
      <c r="BM99" s="189" t="s">
        <v>153</v>
      </c>
    </row>
    <row r="100" spans="1:65" s="2" customFormat="1" ht="11.25">
      <c r="A100" s="34"/>
      <c r="B100" s="35"/>
      <c r="C100" s="36"/>
      <c r="D100" s="191" t="s">
        <v>141</v>
      </c>
      <c r="E100" s="36"/>
      <c r="F100" s="192" t="s">
        <v>154</v>
      </c>
      <c r="G100" s="36"/>
      <c r="H100" s="36"/>
      <c r="I100" s="193"/>
      <c r="J100" s="36"/>
      <c r="K100" s="36"/>
      <c r="L100" s="39"/>
      <c r="M100" s="194"/>
      <c r="N100" s="195"/>
      <c r="O100" s="64"/>
      <c r="P100" s="64"/>
      <c r="Q100" s="64"/>
      <c r="R100" s="64"/>
      <c r="S100" s="64"/>
      <c r="T100" s="65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  <c r="AT100" s="17" t="s">
        <v>141</v>
      </c>
      <c r="AU100" s="17" t="s">
        <v>82</v>
      </c>
    </row>
    <row r="101" spans="1:65" s="2" customFormat="1" ht="11.25">
      <c r="A101" s="34"/>
      <c r="B101" s="35"/>
      <c r="C101" s="36"/>
      <c r="D101" s="196" t="s">
        <v>143</v>
      </c>
      <c r="E101" s="36"/>
      <c r="F101" s="197" t="s">
        <v>155</v>
      </c>
      <c r="G101" s="36"/>
      <c r="H101" s="36"/>
      <c r="I101" s="193"/>
      <c r="J101" s="36"/>
      <c r="K101" s="36"/>
      <c r="L101" s="39"/>
      <c r="M101" s="194"/>
      <c r="N101" s="195"/>
      <c r="O101" s="64"/>
      <c r="P101" s="64"/>
      <c r="Q101" s="64"/>
      <c r="R101" s="64"/>
      <c r="S101" s="64"/>
      <c r="T101" s="65"/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  <c r="AT101" s="17" t="s">
        <v>143</v>
      </c>
      <c r="AU101" s="17" t="s">
        <v>82</v>
      </c>
    </row>
    <row r="102" spans="1:65" s="2" customFormat="1" ht="19.5">
      <c r="A102" s="34"/>
      <c r="B102" s="35"/>
      <c r="C102" s="36"/>
      <c r="D102" s="191" t="s">
        <v>145</v>
      </c>
      <c r="E102" s="36"/>
      <c r="F102" s="198" t="s">
        <v>156</v>
      </c>
      <c r="G102" s="36"/>
      <c r="H102" s="36"/>
      <c r="I102" s="193"/>
      <c r="J102" s="36"/>
      <c r="K102" s="36"/>
      <c r="L102" s="39"/>
      <c r="M102" s="194"/>
      <c r="N102" s="195"/>
      <c r="O102" s="64"/>
      <c r="P102" s="64"/>
      <c r="Q102" s="64"/>
      <c r="R102" s="64"/>
      <c r="S102" s="64"/>
      <c r="T102" s="65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  <c r="AT102" s="17" t="s">
        <v>145</v>
      </c>
      <c r="AU102" s="17" t="s">
        <v>82</v>
      </c>
    </row>
    <row r="103" spans="1:65" s="13" customFormat="1" ht="11.25">
      <c r="B103" s="199"/>
      <c r="C103" s="200"/>
      <c r="D103" s="191" t="s">
        <v>147</v>
      </c>
      <c r="E103" s="201" t="s">
        <v>19</v>
      </c>
      <c r="F103" s="202" t="s">
        <v>157</v>
      </c>
      <c r="G103" s="200"/>
      <c r="H103" s="203">
        <v>3.3660000000000001</v>
      </c>
      <c r="I103" s="204"/>
      <c r="J103" s="200"/>
      <c r="K103" s="200"/>
      <c r="L103" s="205"/>
      <c r="M103" s="206"/>
      <c r="N103" s="207"/>
      <c r="O103" s="207"/>
      <c r="P103" s="207"/>
      <c r="Q103" s="207"/>
      <c r="R103" s="207"/>
      <c r="S103" s="207"/>
      <c r="T103" s="208"/>
      <c r="AT103" s="209" t="s">
        <v>147</v>
      </c>
      <c r="AU103" s="209" t="s">
        <v>82</v>
      </c>
      <c r="AV103" s="13" t="s">
        <v>82</v>
      </c>
      <c r="AW103" s="13" t="s">
        <v>35</v>
      </c>
      <c r="AX103" s="13" t="s">
        <v>73</v>
      </c>
      <c r="AY103" s="209" t="s">
        <v>132</v>
      </c>
    </row>
    <row r="104" spans="1:65" s="13" customFormat="1" ht="11.25">
      <c r="B104" s="199"/>
      <c r="C104" s="200"/>
      <c r="D104" s="191" t="s">
        <v>147</v>
      </c>
      <c r="E104" s="201" t="s">
        <v>19</v>
      </c>
      <c r="F104" s="202" t="s">
        <v>149</v>
      </c>
      <c r="G104" s="200"/>
      <c r="H104" s="203">
        <v>0.33600000000000002</v>
      </c>
      <c r="I104" s="204"/>
      <c r="J104" s="200"/>
      <c r="K104" s="200"/>
      <c r="L104" s="205"/>
      <c r="M104" s="206"/>
      <c r="N104" s="207"/>
      <c r="O104" s="207"/>
      <c r="P104" s="207"/>
      <c r="Q104" s="207"/>
      <c r="R104" s="207"/>
      <c r="S104" s="207"/>
      <c r="T104" s="208"/>
      <c r="AT104" s="209" t="s">
        <v>147</v>
      </c>
      <c r="AU104" s="209" t="s">
        <v>82</v>
      </c>
      <c r="AV104" s="13" t="s">
        <v>82</v>
      </c>
      <c r="AW104" s="13" t="s">
        <v>35</v>
      </c>
      <c r="AX104" s="13" t="s">
        <v>73</v>
      </c>
      <c r="AY104" s="209" t="s">
        <v>132</v>
      </c>
    </row>
    <row r="105" spans="1:65" s="14" customFormat="1" ht="11.25">
      <c r="B105" s="210"/>
      <c r="C105" s="211"/>
      <c r="D105" s="191" t="s">
        <v>147</v>
      </c>
      <c r="E105" s="212" t="s">
        <v>19</v>
      </c>
      <c r="F105" s="213" t="s">
        <v>150</v>
      </c>
      <c r="G105" s="211"/>
      <c r="H105" s="214">
        <v>3.702</v>
      </c>
      <c r="I105" s="215"/>
      <c r="J105" s="211"/>
      <c r="K105" s="211"/>
      <c r="L105" s="216"/>
      <c r="M105" s="217"/>
      <c r="N105" s="218"/>
      <c r="O105" s="218"/>
      <c r="P105" s="218"/>
      <c r="Q105" s="218"/>
      <c r="R105" s="218"/>
      <c r="S105" s="218"/>
      <c r="T105" s="219"/>
      <c r="AT105" s="220" t="s">
        <v>147</v>
      </c>
      <c r="AU105" s="220" t="s">
        <v>82</v>
      </c>
      <c r="AV105" s="14" t="s">
        <v>139</v>
      </c>
      <c r="AW105" s="14" t="s">
        <v>35</v>
      </c>
      <c r="AX105" s="14" t="s">
        <v>80</v>
      </c>
      <c r="AY105" s="220" t="s">
        <v>132</v>
      </c>
    </row>
    <row r="106" spans="1:65" s="2" customFormat="1" ht="16.5" customHeight="1">
      <c r="A106" s="34"/>
      <c r="B106" s="35"/>
      <c r="C106" s="178" t="s">
        <v>158</v>
      </c>
      <c r="D106" s="178" t="s">
        <v>134</v>
      </c>
      <c r="E106" s="179" t="s">
        <v>159</v>
      </c>
      <c r="F106" s="180" t="s">
        <v>160</v>
      </c>
      <c r="G106" s="181" t="s">
        <v>161</v>
      </c>
      <c r="H106" s="182">
        <v>33662</v>
      </c>
      <c r="I106" s="183"/>
      <c r="J106" s="184">
        <f>ROUND(I106*H106,2)</f>
        <v>0</v>
      </c>
      <c r="K106" s="180" t="s">
        <v>138</v>
      </c>
      <c r="L106" s="39"/>
      <c r="M106" s="185" t="s">
        <v>19</v>
      </c>
      <c r="N106" s="186" t="s">
        <v>44</v>
      </c>
      <c r="O106" s="64"/>
      <c r="P106" s="187">
        <f>O106*H106</f>
        <v>0</v>
      </c>
      <c r="Q106" s="187">
        <v>0</v>
      </c>
      <c r="R106" s="187">
        <f>Q106*H106</f>
        <v>0</v>
      </c>
      <c r="S106" s="187">
        <v>0</v>
      </c>
      <c r="T106" s="188">
        <f>S106*H106</f>
        <v>0</v>
      </c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  <c r="AR106" s="189" t="s">
        <v>139</v>
      </c>
      <c r="AT106" s="189" t="s">
        <v>134</v>
      </c>
      <c r="AU106" s="189" t="s">
        <v>82</v>
      </c>
      <c r="AY106" s="17" t="s">
        <v>132</v>
      </c>
      <c r="BE106" s="190">
        <f>IF(N106="základní",J106,0)</f>
        <v>0</v>
      </c>
      <c r="BF106" s="190">
        <f>IF(N106="snížená",J106,0)</f>
        <v>0</v>
      </c>
      <c r="BG106" s="190">
        <f>IF(N106="zákl. přenesená",J106,0)</f>
        <v>0</v>
      </c>
      <c r="BH106" s="190">
        <f>IF(N106="sníž. přenesená",J106,0)</f>
        <v>0</v>
      </c>
      <c r="BI106" s="190">
        <f>IF(N106="nulová",J106,0)</f>
        <v>0</v>
      </c>
      <c r="BJ106" s="17" t="s">
        <v>80</v>
      </c>
      <c r="BK106" s="190">
        <f>ROUND(I106*H106,2)</f>
        <v>0</v>
      </c>
      <c r="BL106" s="17" t="s">
        <v>139</v>
      </c>
      <c r="BM106" s="189" t="s">
        <v>162</v>
      </c>
    </row>
    <row r="107" spans="1:65" s="2" customFormat="1" ht="11.25">
      <c r="A107" s="34"/>
      <c r="B107" s="35"/>
      <c r="C107" s="36"/>
      <c r="D107" s="191" t="s">
        <v>141</v>
      </c>
      <c r="E107" s="36"/>
      <c r="F107" s="192" t="s">
        <v>163</v>
      </c>
      <c r="G107" s="36"/>
      <c r="H107" s="36"/>
      <c r="I107" s="193"/>
      <c r="J107" s="36"/>
      <c r="K107" s="36"/>
      <c r="L107" s="39"/>
      <c r="M107" s="194"/>
      <c r="N107" s="195"/>
      <c r="O107" s="64"/>
      <c r="P107" s="64"/>
      <c r="Q107" s="64"/>
      <c r="R107" s="64"/>
      <c r="S107" s="64"/>
      <c r="T107" s="65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  <c r="AT107" s="17" t="s">
        <v>141</v>
      </c>
      <c r="AU107" s="17" t="s">
        <v>82</v>
      </c>
    </row>
    <row r="108" spans="1:65" s="2" customFormat="1" ht="11.25">
      <c r="A108" s="34"/>
      <c r="B108" s="35"/>
      <c r="C108" s="36"/>
      <c r="D108" s="196" t="s">
        <v>143</v>
      </c>
      <c r="E108" s="36"/>
      <c r="F108" s="197" t="s">
        <v>164</v>
      </c>
      <c r="G108" s="36"/>
      <c r="H108" s="36"/>
      <c r="I108" s="193"/>
      <c r="J108" s="36"/>
      <c r="K108" s="36"/>
      <c r="L108" s="39"/>
      <c r="M108" s="194"/>
      <c r="N108" s="195"/>
      <c r="O108" s="64"/>
      <c r="P108" s="64"/>
      <c r="Q108" s="64"/>
      <c r="R108" s="64"/>
      <c r="S108" s="64"/>
      <c r="T108" s="65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  <c r="AT108" s="17" t="s">
        <v>143</v>
      </c>
      <c r="AU108" s="17" t="s">
        <v>82</v>
      </c>
    </row>
    <row r="109" spans="1:65" s="2" customFormat="1" ht="19.5">
      <c r="A109" s="34"/>
      <c r="B109" s="35"/>
      <c r="C109" s="36"/>
      <c r="D109" s="191" t="s">
        <v>145</v>
      </c>
      <c r="E109" s="36"/>
      <c r="F109" s="198" t="s">
        <v>165</v>
      </c>
      <c r="G109" s="36"/>
      <c r="H109" s="36"/>
      <c r="I109" s="193"/>
      <c r="J109" s="36"/>
      <c r="K109" s="36"/>
      <c r="L109" s="39"/>
      <c r="M109" s="194"/>
      <c r="N109" s="195"/>
      <c r="O109" s="64"/>
      <c r="P109" s="64"/>
      <c r="Q109" s="64"/>
      <c r="R109" s="64"/>
      <c r="S109" s="64"/>
      <c r="T109" s="65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  <c r="AT109" s="17" t="s">
        <v>145</v>
      </c>
      <c r="AU109" s="17" t="s">
        <v>82</v>
      </c>
    </row>
    <row r="110" spans="1:65" s="2" customFormat="1" ht="16.5" customHeight="1">
      <c r="A110" s="34"/>
      <c r="B110" s="35"/>
      <c r="C110" s="178" t="s">
        <v>139</v>
      </c>
      <c r="D110" s="178" t="s">
        <v>134</v>
      </c>
      <c r="E110" s="179" t="s">
        <v>166</v>
      </c>
      <c r="F110" s="180" t="s">
        <v>167</v>
      </c>
      <c r="G110" s="181" t="s">
        <v>161</v>
      </c>
      <c r="H110" s="182">
        <v>33662</v>
      </c>
      <c r="I110" s="183"/>
      <c r="J110" s="184">
        <f>ROUND(I110*H110,2)</f>
        <v>0</v>
      </c>
      <c r="K110" s="180" t="s">
        <v>19</v>
      </c>
      <c r="L110" s="39"/>
      <c r="M110" s="185" t="s">
        <v>19</v>
      </c>
      <c r="N110" s="186" t="s">
        <v>44</v>
      </c>
      <c r="O110" s="64"/>
      <c r="P110" s="187">
        <f>O110*H110</f>
        <v>0</v>
      </c>
      <c r="Q110" s="187">
        <v>0</v>
      </c>
      <c r="R110" s="187">
        <f>Q110*H110</f>
        <v>0</v>
      </c>
      <c r="S110" s="187">
        <v>0</v>
      </c>
      <c r="T110" s="188">
        <f>S110*H110</f>
        <v>0</v>
      </c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  <c r="AR110" s="189" t="s">
        <v>139</v>
      </c>
      <c r="AT110" s="189" t="s">
        <v>134</v>
      </c>
      <c r="AU110" s="189" t="s">
        <v>82</v>
      </c>
      <c r="AY110" s="17" t="s">
        <v>132</v>
      </c>
      <c r="BE110" s="190">
        <f>IF(N110="základní",J110,0)</f>
        <v>0</v>
      </c>
      <c r="BF110" s="190">
        <f>IF(N110="snížená",J110,0)</f>
        <v>0</v>
      </c>
      <c r="BG110" s="190">
        <f>IF(N110="zákl. přenesená",J110,0)</f>
        <v>0</v>
      </c>
      <c r="BH110" s="190">
        <f>IF(N110="sníž. přenesená",J110,0)</f>
        <v>0</v>
      </c>
      <c r="BI110" s="190">
        <f>IF(N110="nulová",J110,0)</f>
        <v>0</v>
      </c>
      <c r="BJ110" s="17" t="s">
        <v>80</v>
      </c>
      <c r="BK110" s="190">
        <f>ROUND(I110*H110,2)</f>
        <v>0</v>
      </c>
      <c r="BL110" s="17" t="s">
        <v>139</v>
      </c>
      <c r="BM110" s="189" t="s">
        <v>168</v>
      </c>
    </row>
    <row r="111" spans="1:65" s="2" customFormat="1" ht="11.25">
      <c r="A111" s="34"/>
      <c r="B111" s="35"/>
      <c r="C111" s="36"/>
      <c r="D111" s="191" t="s">
        <v>141</v>
      </c>
      <c r="E111" s="36"/>
      <c r="F111" s="192" t="s">
        <v>167</v>
      </c>
      <c r="G111" s="36"/>
      <c r="H111" s="36"/>
      <c r="I111" s="193"/>
      <c r="J111" s="36"/>
      <c r="K111" s="36"/>
      <c r="L111" s="39"/>
      <c r="M111" s="194"/>
      <c r="N111" s="195"/>
      <c r="O111" s="64"/>
      <c r="P111" s="64"/>
      <c r="Q111" s="64"/>
      <c r="R111" s="64"/>
      <c r="S111" s="64"/>
      <c r="T111" s="65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  <c r="AT111" s="17" t="s">
        <v>141</v>
      </c>
      <c r="AU111" s="17" t="s">
        <v>82</v>
      </c>
    </row>
    <row r="112" spans="1:65" s="2" customFormat="1" ht="19.5">
      <c r="A112" s="34"/>
      <c r="B112" s="35"/>
      <c r="C112" s="36"/>
      <c r="D112" s="191" t="s">
        <v>145</v>
      </c>
      <c r="E112" s="36"/>
      <c r="F112" s="198" t="s">
        <v>169</v>
      </c>
      <c r="G112" s="36"/>
      <c r="H112" s="36"/>
      <c r="I112" s="193"/>
      <c r="J112" s="36"/>
      <c r="K112" s="36"/>
      <c r="L112" s="39"/>
      <c r="M112" s="194"/>
      <c r="N112" s="195"/>
      <c r="O112" s="64"/>
      <c r="P112" s="64"/>
      <c r="Q112" s="64"/>
      <c r="R112" s="64"/>
      <c r="S112" s="64"/>
      <c r="T112" s="65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  <c r="AT112" s="17" t="s">
        <v>145</v>
      </c>
      <c r="AU112" s="17" t="s">
        <v>82</v>
      </c>
    </row>
    <row r="113" spans="1:65" s="2" customFormat="1" ht="16.5" customHeight="1">
      <c r="A113" s="34"/>
      <c r="B113" s="35"/>
      <c r="C113" s="221" t="s">
        <v>170</v>
      </c>
      <c r="D113" s="221" t="s">
        <v>171</v>
      </c>
      <c r="E113" s="222" t="s">
        <v>172</v>
      </c>
      <c r="F113" s="223" t="s">
        <v>173</v>
      </c>
      <c r="G113" s="224" t="s">
        <v>174</v>
      </c>
      <c r="H113" s="225">
        <v>3366.2</v>
      </c>
      <c r="I113" s="226"/>
      <c r="J113" s="227">
        <f>ROUND(I113*H113,2)</f>
        <v>0</v>
      </c>
      <c r="K113" s="223" t="s">
        <v>19</v>
      </c>
      <c r="L113" s="228"/>
      <c r="M113" s="229" t="s">
        <v>19</v>
      </c>
      <c r="N113" s="230" t="s">
        <v>44</v>
      </c>
      <c r="O113" s="64"/>
      <c r="P113" s="187">
        <f>O113*H113</f>
        <v>0</v>
      </c>
      <c r="Q113" s="187">
        <v>0</v>
      </c>
      <c r="R113" s="187">
        <f>Q113*H113</f>
        <v>0</v>
      </c>
      <c r="S113" s="187">
        <v>0</v>
      </c>
      <c r="T113" s="188">
        <f>S113*H113</f>
        <v>0</v>
      </c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  <c r="AR113" s="189" t="s">
        <v>175</v>
      </c>
      <c r="AT113" s="189" t="s">
        <v>171</v>
      </c>
      <c r="AU113" s="189" t="s">
        <v>82</v>
      </c>
      <c r="AY113" s="17" t="s">
        <v>132</v>
      </c>
      <c r="BE113" s="190">
        <f>IF(N113="základní",J113,0)</f>
        <v>0</v>
      </c>
      <c r="BF113" s="190">
        <f>IF(N113="snížená",J113,0)</f>
        <v>0</v>
      </c>
      <c r="BG113" s="190">
        <f>IF(N113="zákl. přenesená",J113,0)</f>
        <v>0</v>
      </c>
      <c r="BH113" s="190">
        <f>IF(N113="sníž. přenesená",J113,0)</f>
        <v>0</v>
      </c>
      <c r="BI113" s="190">
        <f>IF(N113="nulová",J113,0)</f>
        <v>0</v>
      </c>
      <c r="BJ113" s="17" t="s">
        <v>80</v>
      </c>
      <c r="BK113" s="190">
        <f>ROUND(I113*H113,2)</f>
        <v>0</v>
      </c>
      <c r="BL113" s="17" t="s">
        <v>139</v>
      </c>
      <c r="BM113" s="189" t="s">
        <v>176</v>
      </c>
    </row>
    <row r="114" spans="1:65" s="2" customFormat="1" ht="11.25">
      <c r="A114" s="34"/>
      <c r="B114" s="35"/>
      <c r="C114" s="36"/>
      <c r="D114" s="191" t="s">
        <v>141</v>
      </c>
      <c r="E114" s="36"/>
      <c r="F114" s="192" t="s">
        <v>173</v>
      </c>
      <c r="G114" s="36"/>
      <c r="H114" s="36"/>
      <c r="I114" s="193"/>
      <c r="J114" s="36"/>
      <c r="K114" s="36"/>
      <c r="L114" s="39"/>
      <c r="M114" s="194"/>
      <c r="N114" s="195"/>
      <c r="O114" s="64"/>
      <c r="P114" s="64"/>
      <c r="Q114" s="64"/>
      <c r="R114" s="64"/>
      <c r="S114" s="64"/>
      <c r="T114" s="65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  <c r="AT114" s="17" t="s">
        <v>141</v>
      </c>
      <c r="AU114" s="17" t="s">
        <v>82</v>
      </c>
    </row>
    <row r="115" spans="1:65" s="2" customFormat="1" ht="19.5">
      <c r="A115" s="34"/>
      <c r="B115" s="35"/>
      <c r="C115" s="36"/>
      <c r="D115" s="191" t="s">
        <v>145</v>
      </c>
      <c r="E115" s="36"/>
      <c r="F115" s="198" t="s">
        <v>177</v>
      </c>
      <c r="G115" s="36"/>
      <c r="H115" s="36"/>
      <c r="I115" s="193"/>
      <c r="J115" s="36"/>
      <c r="K115" s="36"/>
      <c r="L115" s="39"/>
      <c r="M115" s="194"/>
      <c r="N115" s="195"/>
      <c r="O115" s="64"/>
      <c r="P115" s="64"/>
      <c r="Q115" s="64"/>
      <c r="R115" s="64"/>
      <c r="S115" s="64"/>
      <c r="T115" s="65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  <c r="AT115" s="17" t="s">
        <v>145</v>
      </c>
      <c r="AU115" s="17" t="s">
        <v>82</v>
      </c>
    </row>
    <row r="116" spans="1:65" s="13" customFormat="1" ht="11.25">
      <c r="B116" s="199"/>
      <c r="C116" s="200"/>
      <c r="D116" s="191" t="s">
        <v>147</v>
      </c>
      <c r="E116" s="201" t="s">
        <v>19</v>
      </c>
      <c r="F116" s="202" t="s">
        <v>178</v>
      </c>
      <c r="G116" s="200"/>
      <c r="H116" s="203">
        <v>3366.2</v>
      </c>
      <c r="I116" s="204"/>
      <c r="J116" s="200"/>
      <c r="K116" s="200"/>
      <c r="L116" s="205"/>
      <c r="M116" s="206"/>
      <c r="N116" s="207"/>
      <c r="O116" s="207"/>
      <c r="P116" s="207"/>
      <c r="Q116" s="207"/>
      <c r="R116" s="207"/>
      <c r="S116" s="207"/>
      <c r="T116" s="208"/>
      <c r="AT116" s="209" t="s">
        <v>147</v>
      </c>
      <c r="AU116" s="209" t="s">
        <v>82</v>
      </c>
      <c r="AV116" s="13" t="s">
        <v>82</v>
      </c>
      <c r="AW116" s="13" t="s">
        <v>35</v>
      </c>
      <c r="AX116" s="13" t="s">
        <v>80</v>
      </c>
      <c r="AY116" s="209" t="s">
        <v>132</v>
      </c>
    </row>
    <row r="117" spans="1:65" s="2" customFormat="1" ht="21.75" customHeight="1">
      <c r="A117" s="34"/>
      <c r="B117" s="35"/>
      <c r="C117" s="178" t="s">
        <v>179</v>
      </c>
      <c r="D117" s="178" t="s">
        <v>134</v>
      </c>
      <c r="E117" s="179" t="s">
        <v>180</v>
      </c>
      <c r="F117" s="180" t="s">
        <v>181</v>
      </c>
      <c r="G117" s="181" t="s">
        <v>182</v>
      </c>
      <c r="H117" s="182">
        <v>2764</v>
      </c>
      <c r="I117" s="183"/>
      <c r="J117" s="184">
        <f>ROUND(I117*H117,2)</f>
        <v>0</v>
      </c>
      <c r="K117" s="180" t="s">
        <v>138</v>
      </c>
      <c r="L117" s="39"/>
      <c r="M117" s="185" t="s">
        <v>19</v>
      </c>
      <c r="N117" s="186" t="s">
        <v>44</v>
      </c>
      <c r="O117" s="64"/>
      <c r="P117" s="187">
        <f>O117*H117</f>
        <v>0</v>
      </c>
      <c r="Q117" s="187">
        <v>0</v>
      </c>
      <c r="R117" s="187">
        <f>Q117*H117</f>
        <v>0</v>
      </c>
      <c r="S117" s="187">
        <v>0</v>
      </c>
      <c r="T117" s="188">
        <f>S117*H117</f>
        <v>0</v>
      </c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  <c r="AR117" s="189" t="s">
        <v>139</v>
      </c>
      <c r="AT117" s="189" t="s">
        <v>134</v>
      </c>
      <c r="AU117" s="189" t="s">
        <v>82</v>
      </c>
      <c r="AY117" s="17" t="s">
        <v>132</v>
      </c>
      <c r="BE117" s="190">
        <f>IF(N117="základní",J117,0)</f>
        <v>0</v>
      </c>
      <c r="BF117" s="190">
        <f>IF(N117="snížená",J117,0)</f>
        <v>0</v>
      </c>
      <c r="BG117" s="190">
        <f>IF(N117="zákl. přenesená",J117,0)</f>
        <v>0</v>
      </c>
      <c r="BH117" s="190">
        <f>IF(N117="sníž. přenesená",J117,0)</f>
        <v>0</v>
      </c>
      <c r="BI117" s="190">
        <f>IF(N117="nulová",J117,0)</f>
        <v>0</v>
      </c>
      <c r="BJ117" s="17" t="s">
        <v>80</v>
      </c>
      <c r="BK117" s="190">
        <f>ROUND(I117*H117,2)</f>
        <v>0</v>
      </c>
      <c r="BL117" s="17" t="s">
        <v>139</v>
      </c>
      <c r="BM117" s="189" t="s">
        <v>183</v>
      </c>
    </row>
    <row r="118" spans="1:65" s="2" customFormat="1" ht="19.5">
      <c r="A118" s="34"/>
      <c r="B118" s="35"/>
      <c r="C118" s="36"/>
      <c r="D118" s="191" t="s">
        <v>141</v>
      </c>
      <c r="E118" s="36"/>
      <c r="F118" s="192" t="s">
        <v>184</v>
      </c>
      <c r="G118" s="36"/>
      <c r="H118" s="36"/>
      <c r="I118" s="193"/>
      <c r="J118" s="36"/>
      <c r="K118" s="36"/>
      <c r="L118" s="39"/>
      <c r="M118" s="194"/>
      <c r="N118" s="195"/>
      <c r="O118" s="64"/>
      <c r="P118" s="64"/>
      <c r="Q118" s="64"/>
      <c r="R118" s="64"/>
      <c r="S118" s="64"/>
      <c r="T118" s="65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  <c r="AT118" s="17" t="s">
        <v>141</v>
      </c>
      <c r="AU118" s="17" t="s">
        <v>82</v>
      </c>
    </row>
    <row r="119" spans="1:65" s="2" customFormat="1" ht="11.25">
      <c r="A119" s="34"/>
      <c r="B119" s="35"/>
      <c r="C119" s="36"/>
      <c r="D119" s="196" t="s">
        <v>143</v>
      </c>
      <c r="E119" s="36"/>
      <c r="F119" s="197" t="s">
        <v>185</v>
      </c>
      <c r="G119" s="36"/>
      <c r="H119" s="36"/>
      <c r="I119" s="193"/>
      <c r="J119" s="36"/>
      <c r="K119" s="36"/>
      <c r="L119" s="39"/>
      <c r="M119" s="194"/>
      <c r="N119" s="195"/>
      <c r="O119" s="64"/>
      <c r="P119" s="64"/>
      <c r="Q119" s="64"/>
      <c r="R119" s="64"/>
      <c r="S119" s="64"/>
      <c r="T119" s="65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  <c r="AT119" s="17" t="s">
        <v>143</v>
      </c>
      <c r="AU119" s="17" t="s">
        <v>82</v>
      </c>
    </row>
    <row r="120" spans="1:65" s="2" customFormat="1" ht="19.5">
      <c r="A120" s="34"/>
      <c r="B120" s="35"/>
      <c r="C120" s="36"/>
      <c r="D120" s="191" t="s">
        <v>145</v>
      </c>
      <c r="E120" s="36"/>
      <c r="F120" s="198" t="s">
        <v>186</v>
      </c>
      <c r="G120" s="36"/>
      <c r="H120" s="36"/>
      <c r="I120" s="193"/>
      <c r="J120" s="36"/>
      <c r="K120" s="36"/>
      <c r="L120" s="39"/>
      <c r="M120" s="194"/>
      <c r="N120" s="195"/>
      <c r="O120" s="64"/>
      <c r="P120" s="64"/>
      <c r="Q120" s="64"/>
      <c r="R120" s="64"/>
      <c r="S120" s="64"/>
      <c r="T120" s="65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T120" s="17" t="s">
        <v>145</v>
      </c>
      <c r="AU120" s="17" t="s">
        <v>82</v>
      </c>
    </row>
    <row r="121" spans="1:65" s="13" customFormat="1" ht="11.25">
      <c r="B121" s="199"/>
      <c r="C121" s="200"/>
      <c r="D121" s="191" t="s">
        <v>147</v>
      </c>
      <c r="E121" s="201" t="s">
        <v>19</v>
      </c>
      <c r="F121" s="202" t="s">
        <v>187</v>
      </c>
      <c r="G121" s="200"/>
      <c r="H121" s="203">
        <v>1443</v>
      </c>
      <c r="I121" s="204"/>
      <c r="J121" s="200"/>
      <c r="K121" s="200"/>
      <c r="L121" s="205"/>
      <c r="M121" s="206"/>
      <c r="N121" s="207"/>
      <c r="O121" s="207"/>
      <c r="P121" s="207"/>
      <c r="Q121" s="207"/>
      <c r="R121" s="207"/>
      <c r="S121" s="207"/>
      <c r="T121" s="208"/>
      <c r="AT121" s="209" t="s">
        <v>147</v>
      </c>
      <c r="AU121" s="209" t="s">
        <v>82</v>
      </c>
      <c r="AV121" s="13" t="s">
        <v>82</v>
      </c>
      <c r="AW121" s="13" t="s">
        <v>35</v>
      </c>
      <c r="AX121" s="13" t="s">
        <v>73</v>
      </c>
      <c r="AY121" s="209" t="s">
        <v>132</v>
      </c>
    </row>
    <row r="122" spans="1:65" s="13" customFormat="1" ht="11.25">
      <c r="B122" s="199"/>
      <c r="C122" s="200"/>
      <c r="D122" s="191" t="s">
        <v>147</v>
      </c>
      <c r="E122" s="201" t="s">
        <v>19</v>
      </c>
      <c r="F122" s="202" t="s">
        <v>188</v>
      </c>
      <c r="G122" s="200"/>
      <c r="H122" s="203">
        <v>1321</v>
      </c>
      <c r="I122" s="204"/>
      <c r="J122" s="200"/>
      <c r="K122" s="200"/>
      <c r="L122" s="205"/>
      <c r="M122" s="206"/>
      <c r="N122" s="207"/>
      <c r="O122" s="207"/>
      <c r="P122" s="207"/>
      <c r="Q122" s="207"/>
      <c r="R122" s="207"/>
      <c r="S122" s="207"/>
      <c r="T122" s="208"/>
      <c r="AT122" s="209" t="s">
        <v>147</v>
      </c>
      <c r="AU122" s="209" t="s">
        <v>82</v>
      </c>
      <c r="AV122" s="13" t="s">
        <v>82</v>
      </c>
      <c r="AW122" s="13" t="s">
        <v>35</v>
      </c>
      <c r="AX122" s="13" t="s">
        <v>73</v>
      </c>
      <c r="AY122" s="209" t="s">
        <v>132</v>
      </c>
    </row>
    <row r="123" spans="1:65" s="14" customFormat="1" ht="11.25">
      <c r="B123" s="210"/>
      <c r="C123" s="211"/>
      <c r="D123" s="191" t="s">
        <v>147</v>
      </c>
      <c r="E123" s="212" t="s">
        <v>19</v>
      </c>
      <c r="F123" s="213" t="s">
        <v>150</v>
      </c>
      <c r="G123" s="211"/>
      <c r="H123" s="214">
        <v>2764</v>
      </c>
      <c r="I123" s="215"/>
      <c r="J123" s="211"/>
      <c r="K123" s="211"/>
      <c r="L123" s="216"/>
      <c r="M123" s="217"/>
      <c r="N123" s="218"/>
      <c r="O123" s="218"/>
      <c r="P123" s="218"/>
      <c r="Q123" s="218"/>
      <c r="R123" s="218"/>
      <c r="S123" s="218"/>
      <c r="T123" s="219"/>
      <c r="AT123" s="220" t="s">
        <v>147</v>
      </c>
      <c r="AU123" s="220" t="s">
        <v>82</v>
      </c>
      <c r="AV123" s="14" t="s">
        <v>139</v>
      </c>
      <c r="AW123" s="14" t="s">
        <v>35</v>
      </c>
      <c r="AX123" s="14" t="s">
        <v>80</v>
      </c>
      <c r="AY123" s="220" t="s">
        <v>132</v>
      </c>
    </row>
    <row r="124" spans="1:65" s="2" customFormat="1" ht="16.5" customHeight="1">
      <c r="A124" s="34"/>
      <c r="B124" s="35"/>
      <c r="C124" s="178" t="s">
        <v>189</v>
      </c>
      <c r="D124" s="178" t="s">
        <v>134</v>
      </c>
      <c r="E124" s="179" t="s">
        <v>190</v>
      </c>
      <c r="F124" s="180" t="s">
        <v>191</v>
      </c>
      <c r="G124" s="181" t="s">
        <v>182</v>
      </c>
      <c r="H124" s="182">
        <v>1443</v>
      </c>
      <c r="I124" s="183"/>
      <c r="J124" s="184">
        <f>ROUND(I124*H124,2)</f>
        <v>0</v>
      </c>
      <c r="K124" s="180" t="s">
        <v>138</v>
      </c>
      <c r="L124" s="39"/>
      <c r="M124" s="185" t="s">
        <v>19</v>
      </c>
      <c r="N124" s="186" t="s">
        <v>44</v>
      </c>
      <c r="O124" s="64"/>
      <c r="P124" s="187">
        <f>O124*H124</f>
        <v>0</v>
      </c>
      <c r="Q124" s="187">
        <v>0</v>
      </c>
      <c r="R124" s="187">
        <f>Q124*H124</f>
        <v>0</v>
      </c>
      <c r="S124" s="187">
        <v>0</v>
      </c>
      <c r="T124" s="188">
        <f>S124*H124</f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R124" s="189" t="s">
        <v>139</v>
      </c>
      <c r="AT124" s="189" t="s">
        <v>134</v>
      </c>
      <c r="AU124" s="189" t="s">
        <v>82</v>
      </c>
      <c r="AY124" s="17" t="s">
        <v>132</v>
      </c>
      <c r="BE124" s="190">
        <f>IF(N124="základní",J124,0)</f>
        <v>0</v>
      </c>
      <c r="BF124" s="190">
        <f>IF(N124="snížená",J124,0)</f>
        <v>0</v>
      </c>
      <c r="BG124" s="190">
        <f>IF(N124="zákl. přenesená",J124,0)</f>
        <v>0</v>
      </c>
      <c r="BH124" s="190">
        <f>IF(N124="sníž. přenesená",J124,0)</f>
        <v>0</v>
      </c>
      <c r="BI124" s="190">
        <f>IF(N124="nulová",J124,0)</f>
        <v>0</v>
      </c>
      <c r="BJ124" s="17" t="s">
        <v>80</v>
      </c>
      <c r="BK124" s="190">
        <f>ROUND(I124*H124,2)</f>
        <v>0</v>
      </c>
      <c r="BL124" s="17" t="s">
        <v>139</v>
      </c>
      <c r="BM124" s="189" t="s">
        <v>192</v>
      </c>
    </row>
    <row r="125" spans="1:65" s="2" customFormat="1" ht="11.25">
      <c r="A125" s="34"/>
      <c r="B125" s="35"/>
      <c r="C125" s="36"/>
      <c r="D125" s="191" t="s">
        <v>141</v>
      </c>
      <c r="E125" s="36"/>
      <c r="F125" s="192" t="s">
        <v>193</v>
      </c>
      <c r="G125" s="36"/>
      <c r="H125" s="36"/>
      <c r="I125" s="193"/>
      <c r="J125" s="36"/>
      <c r="K125" s="36"/>
      <c r="L125" s="39"/>
      <c r="M125" s="194"/>
      <c r="N125" s="195"/>
      <c r="O125" s="64"/>
      <c r="P125" s="64"/>
      <c r="Q125" s="64"/>
      <c r="R125" s="64"/>
      <c r="S125" s="64"/>
      <c r="T125" s="65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T125" s="17" t="s">
        <v>141</v>
      </c>
      <c r="AU125" s="17" t="s">
        <v>82</v>
      </c>
    </row>
    <row r="126" spans="1:65" s="2" customFormat="1" ht="11.25">
      <c r="A126" s="34"/>
      <c r="B126" s="35"/>
      <c r="C126" s="36"/>
      <c r="D126" s="196" t="s">
        <v>143</v>
      </c>
      <c r="E126" s="36"/>
      <c r="F126" s="197" t="s">
        <v>194</v>
      </c>
      <c r="G126" s="36"/>
      <c r="H126" s="36"/>
      <c r="I126" s="193"/>
      <c r="J126" s="36"/>
      <c r="K126" s="36"/>
      <c r="L126" s="39"/>
      <c r="M126" s="194"/>
      <c r="N126" s="195"/>
      <c r="O126" s="64"/>
      <c r="P126" s="64"/>
      <c r="Q126" s="64"/>
      <c r="R126" s="64"/>
      <c r="S126" s="64"/>
      <c r="T126" s="65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T126" s="17" t="s">
        <v>143</v>
      </c>
      <c r="AU126" s="17" t="s">
        <v>82</v>
      </c>
    </row>
    <row r="127" spans="1:65" s="2" customFormat="1" ht="19.5">
      <c r="A127" s="34"/>
      <c r="B127" s="35"/>
      <c r="C127" s="36"/>
      <c r="D127" s="191" t="s">
        <v>145</v>
      </c>
      <c r="E127" s="36"/>
      <c r="F127" s="198" t="s">
        <v>195</v>
      </c>
      <c r="G127" s="36"/>
      <c r="H127" s="36"/>
      <c r="I127" s="193"/>
      <c r="J127" s="36"/>
      <c r="K127" s="36"/>
      <c r="L127" s="39"/>
      <c r="M127" s="194"/>
      <c r="N127" s="195"/>
      <c r="O127" s="64"/>
      <c r="P127" s="64"/>
      <c r="Q127" s="64"/>
      <c r="R127" s="64"/>
      <c r="S127" s="64"/>
      <c r="T127" s="65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T127" s="17" t="s">
        <v>145</v>
      </c>
      <c r="AU127" s="17" t="s">
        <v>82</v>
      </c>
    </row>
    <row r="128" spans="1:65" s="13" customFormat="1" ht="11.25">
      <c r="B128" s="199"/>
      <c r="C128" s="200"/>
      <c r="D128" s="191" t="s">
        <v>147</v>
      </c>
      <c r="E128" s="201" t="s">
        <v>19</v>
      </c>
      <c r="F128" s="202" t="s">
        <v>196</v>
      </c>
      <c r="G128" s="200"/>
      <c r="H128" s="203">
        <v>1443</v>
      </c>
      <c r="I128" s="204"/>
      <c r="J128" s="200"/>
      <c r="K128" s="200"/>
      <c r="L128" s="205"/>
      <c r="M128" s="206"/>
      <c r="N128" s="207"/>
      <c r="O128" s="207"/>
      <c r="P128" s="207"/>
      <c r="Q128" s="207"/>
      <c r="R128" s="207"/>
      <c r="S128" s="207"/>
      <c r="T128" s="208"/>
      <c r="AT128" s="209" t="s">
        <v>147</v>
      </c>
      <c r="AU128" s="209" t="s">
        <v>82</v>
      </c>
      <c r="AV128" s="13" t="s">
        <v>82</v>
      </c>
      <c r="AW128" s="13" t="s">
        <v>35</v>
      </c>
      <c r="AX128" s="13" t="s">
        <v>80</v>
      </c>
      <c r="AY128" s="209" t="s">
        <v>132</v>
      </c>
    </row>
    <row r="129" spans="1:65" s="2" customFormat="1" ht="16.5" customHeight="1">
      <c r="A129" s="34"/>
      <c r="B129" s="35"/>
      <c r="C129" s="221" t="s">
        <v>175</v>
      </c>
      <c r="D129" s="221" t="s">
        <v>171</v>
      </c>
      <c r="E129" s="222" t="s">
        <v>197</v>
      </c>
      <c r="F129" s="223" t="s">
        <v>198</v>
      </c>
      <c r="G129" s="224" t="s">
        <v>182</v>
      </c>
      <c r="H129" s="225">
        <v>1292</v>
      </c>
      <c r="I129" s="226"/>
      <c r="J129" s="227">
        <f>ROUND(I129*H129,2)</f>
        <v>0</v>
      </c>
      <c r="K129" s="223" t="s">
        <v>19</v>
      </c>
      <c r="L129" s="228"/>
      <c r="M129" s="229" t="s">
        <v>19</v>
      </c>
      <c r="N129" s="230" t="s">
        <v>44</v>
      </c>
      <c r="O129" s="64"/>
      <c r="P129" s="187">
        <f>O129*H129</f>
        <v>0</v>
      </c>
      <c r="Q129" s="187">
        <v>0</v>
      </c>
      <c r="R129" s="187">
        <f>Q129*H129</f>
        <v>0</v>
      </c>
      <c r="S129" s="187">
        <v>0</v>
      </c>
      <c r="T129" s="188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189" t="s">
        <v>175</v>
      </c>
      <c r="AT129" s="189" t="s">
        <v>171</v>
      </c>
      <c r="AU129" s="189" t="s">
        <v>82</v>
      </c>
      <c r="AY129" s="17" t="s">
        <v>132</v>
      </c>
      <c r="BE129" s="190">
        <f>IF(N129="základní",J129,0)</f>
        <v>0</v>
      </c>
      <c r="BF129" s="190">
        <f>IF(N129="snížená",J129,0)</f>
        <v>0</v>
      </c>
      <c r="BG129" s="190">
        <f>IF(N129="zákl. přenesená",J129,0)</f>
        <v>0</v>
      </c>
      <c r="BH129" s="190">
        <f>IF(N129="sníž. přenesená",J129,0)</f>
        <v>0</v>
      </c>
      <c r="BI129" s="190">
        <f>IF(N129="nulová",J129,0)</f>
        <v>0</v>
      </c>
      <c r="BJ129" s="17" t="s">
        <v>80</v>
      </c>
      <c r="BK129" s="190">
        <f>ROUND(I129*H129,2)</f>
        <v>0</v>
      </c>
      <c r="BL129" s="17" t="s">
        <v>139</v>
      </c>
      <c r="BM129" s="189" t="s">
        <v>199</v>
      </c>
    </row>
    <row r="130" spans="1:65" s="2" customFormat="1" ht="11.25">
      <c r="A130" s="34"/>
      <c r="B130" s="35"/>
      <c r="C130" s="36"/>
      <c r="D130" s="191" t="s">
        <v>141</v>
      </c>
      <c r="E130" s="36"/>
      <c r="F130" s="192" t="s">
        <v>198</v>
      </c>
      <c r="G130" s="36"/>
      <c r="H130" s="36"/>
      <c r="I130" s="193"/>
      <c r="J130" s="36"/>
      <c r="K130" s="36"/>
      <c r="L130" s="39"/>
      <c r="M130" s="194"/>
      <c r="N130" s="195"/>
      <c r="O130" s="64"/>
      <c r="P130" s="64"/>
      <c r="Q130" s="64"/>
      <c r="R130" s="64"/>
      <c r="S130" s="64"/>
      <c r="T130" s="65"/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T130" s="17" t="s">
        <v>141</v>
      </c>
      <c r="AU130" s="17" t="s">
        <v>82</v>
      </c>
    </row>
    <row r="131" spans="1:65" s="13" customFormat="1" ht="11.25">
      <c r="B131" s="199"/>
      <c r="C131" s="200"/>
      <c r="D131" s="191" t="s">
        <v>147</v>
      </c>
      <c r="E131" s="201" t="s">
        <v>19</v>
      </c>
      <c r="F131" s="202" t="s">
        <v>200</v>
      </c>
      <c r="G131" s="200"/>
      <c r="H131" s="203">
        <v>270</v>
      </c>
      <c r="I131" s="204"/>
      <c r="J131" s="200"/>
      <c r="K131" s="200"/>
      <c r="L131" s="205"/>
      <c r="M131" s="206"/>
      <c r="N131" s="207"/>
      <c r="O131" s="207"/>
      <c r="P131" s="207"/>
      <c r="Q131" s="207"/>
      <c r="R131" s="207"/>
      <c r="S131" s="207"/>
      <c r="T131" s="208"/>
      <c r="AT131" s="209" t="s">
        <v>147</v>
      </c>
      <c r="AU131" s="209" t="s">
        <v>82</v>
      </c>
      <c r="AV131" s="13" t="s">
        <v>82</v>
      </c>
      <c r="AW131" s="13" t="s">
        <v>35</v>
      </c>
      <c r="AX131" s="13" t="s">
        <v>73</v>
      </c>
      <c r="AY131" s="209" t="s">
        <v>132</v>
      </c>
    </row>
    <row r="132" spans="1:65" s="13" customFormat="1" ht="11.25">
      <c r="B132" s="199"/>
      <c r="C132" s="200"/>
      <c r="D132" s="191" t="s">
        <v>147</v>
      </c>
      <c r="E132" s="201" t="s">
        <v>19</v>
      </c>
      <c r="F132" s="202" t="s">
        <v>201</v>
      </c>
      <c r="G132" s="200"/>
      <c r="H132" s="203">
        <v>267</v>
      </c>
      <c r="I132" s="204"/>
      <c r="J132" s="200"/>
      <c r="K132" s="200"/>
      <c r="L132" s="205"/>
      <c r="M132" s="206"/>
      <c r="N132" s="207"/>
      <c r="O132" s="207"/>
      <c r="P132" s="207"/>
      <c r="Q132" s="207"/>
      <c r="R132" s="207"/>
      <c r="S132" s="207"/>
      <c r="T132" s="208"/>
      <c r="AT132" s="209" t="s">
        <v>147</v>
      </c>
      <c r="AU132" s="209" t="s">
        <v>82</v>
      </c>
      <c r="AV132" s="13" t="s">
        <v>82</v>
      </c>
      <c r="AW132" s="13" t="s">
        <v>35</v>
      </c>
      <c r="AX132" s="13" t="s">
        <v>73</v>
      </c>
      <c r="AY132" s="209" t="s">
        <v>132</v>
      </c>
    </row>
    <row r="133" spans="1:65" s="13" customFormat="1" ht="11.25">
      <c r="B133" s="199"/>
      <c r="C133" s="200"/>
      <c r="D133" s="191" t="s">
        <v>147</v>
      </c>
      <c r="E133" s="201" t="s">
        <v>19</v>
      </c>
      <c r="F133" s="202" t="s">
        <v>202</v>
      </c>
      <c r="G133" s="200"/>
      <c r="H133" s="203">
        <v>203</v>
      </c>
      <c r="I133" s="204"/>
      <c r="J133" s="200"/>
      <c r="K133" s="200"/>
      <c r="L133" s="205"/>
      <c r="M133" s="206"/>
      <c r="N133" s="207"/>
      <c r="O133" s="207"/>
      <c r="P133" s="207"/>
      <c r="Q133" s="207"/>
      <c r="R133" s="207"/>
      <c r="S133" s="207"/>
      <c r="T133" s="208"/>
      <c r="AT133" s="209" t="s">
        <v>147</v>
      </c>
      <c r="AU133" s="209" t="s">
        <v>82</v>
      </c>
      <c r="AV133" s="13" t="s">
        <v>82</v>
      </c>
      <c r="AW133" s="13" t="s">
        <v>35</v>
      </c>
      <c r="AX133" s="13" t="s">
        <v>73</v>
      </c>
      <c r="AY133" s="209" t="s">
        <v>132</v>
      </c>
    </row>
    <row r="134" spans="1:65" s="13" customFormat="1" ht="11.25">
      <c r="B134" s="199"/>
      <c r="C134" s="200"/>
      <c r="D134" s="191" t="s">
        <v>147</v>
      </c>
      <c r="E134" s="201" t="s">
        <v>19</v>
      </c>
      <c r="F134" s="202" t="s">
        <v>203</v>
      </c>
      <c r="G134" s="200"/>
      <c r="H134" s="203">
        <v>174</v>
      </c>
      <c r="I134" s="204"/>
      <c r="J134" s="200"/>
      <c r="K134" s="200"/>
      <c r="L134" s="205"/>
      <c r="M134" s="206"/>
      <c r="N134" s="207"/>
      <c r="O134" s="207"/>
      <c r="P134" s="207"/>
      <c r="Q134" s="207"/>
      <c r="R134" s="207"/>
      <c r="S134" s="207"/>
      <c r="T134" s="208"/>
      <c r="AT134" s="209" t="s">
        <v>147</v>
      </c>
      <c r="AU134" s="209" t="s">
        <v>82</v>
      </c>
      <c r="AV134" s="13" t="s">
        <v>82</v>
      </c>
      <c r="AW134" s="13" t="s">
        <v>35</v>
      </c>
      <c r="AX134" s="13" t="s">
        <v>73</v>
      </c>
      <c r="AY134" s="209" t="s">
        <v>132</v>
      </c>
    </row>
    <row r="135" spans="1:65" s="13" customFormat="1" ht="11.25">
      <c r="B135" s="199"/>
      <c r="C135" s="200"/>
      <c r="D135" s="191" t="s">
        <v>147</v>
      </c>
      <c r="E135" s="201" t="s">
        <v>19</v>
      </c>
      <c r="F135" s="202" t="s">
        <v>204</v>
      </c>
      <c r="G135" s="200"/>
      <c r="H135" s="203">
        <v>190</v>
      </c>
      <c r="I135" s="204"/>
      <c r="J135" s="200"/>
      <c r="K135" s="200"/>
      <c r="L135" s="205"/>
      <c r="M135" s="206"/>
      <c r="N135" s="207"/>
      <c r="O135" s="207"/>
      <c r="P135" s="207"/>
      <c r="Q135" s="207"/>
      <c r="R135" s="207"/>
      <c r="S135" s="207"/>
      <c r="T135" s="208"/>
      <c r="AT135" s="209" t="s">
        <v>147</v>
      </c>
      <c r="AU135" s="209" t="s">
        <v>82</v>
      </c>
      <c r="AV135" s="13" t="s">
        <v>82</v>
      </c>
      <c r="AW135" s="13" t="s">
        <v>35</v>
      </c>
      <c r="AX135" s="13" t="s">
        <v>73</v>
      </c>
      <c r="AY135" s="209" t="s">
        <v>132</v>
      </c>
    </row>
    <row r="136" spans="1:65" s="13" customFormat="1" ht="11.25">
      <c r="B136" s="199"/>
      <c r="C136" s="200"/>
      <c r="D136" s="191" t="s">
        <v>147</v>
      </c>
      <c r="E136" s="201" t="s">
        <v>19</v>
      </c>
      <c r="F136" s="202" t="s">
        <v>205</v>
      </c>
      <c r="G136" s="200"/>
      <c r="H136" s="203">
        <v>94</v>
      </c>
      <c r="I136" s="204"/>
      <c r="J136" s="200"/>
      <c r="K136" s="200"/>
      <c r="L136" s="205"/>
      <c r="M136" s="206"/>
      <c r="N136" s="207"/>
      <c r="O136" s="207"/>
      <c r="P136" s="207"/>
      <c r="Q136" s="207"/>
      <c r="R136" s="207"/>
      <c r="S136" s="207"/>
      <c r="T136" s="208"/>
      <c r="AT136" s="209" t="s">
        <v>147</v>
      </c>
      <c r="AU136" s="209" t="s">
        <v>82</v>
      </c>
      <c r="AV136" s="13" t="s">
        <v>82</v>
      </c>
      <c r="AW136" s="13" t="s">
        <v>35</v>
      </c>
      <c r="AX136" s="13" t="s">
        <v>73</v>
      </c>
      <c r="AY136" s="209" t="s">
        <v>132</v>
      </c>
    </row>
    <row r="137" spans="1:65" s="13" customFormat="1" ht="11.25">
      <c r="B137" s="199"/>
      <c r="C137" s="200"/>
      <c r="D137" s="191" t="s">
        <v>147</v>
      </c>
      <c r="E137" s="201" t="s">
        <v>19</v>
      </c>
      <c r="F137" s="202" t="s">
        <v>206</v>
      </c>
      <c r="G137" s="200"/>
      <c r="H137" s="203">
        <v>94</v>
      </c>
      <c r="I137" s="204"/>
      <c r="J137" s="200"/>
      <c r="K137" s="200"/>
      <c r="L137" s="205"/>
      <c r="M137" s="206"/>
      <c r="N137" s="207"/>
      <c r="O137" s="207"/>
      <c r="P137" s="207"/>
      <c r="Q137" s="207"/>
      <c r="R137" s="207"/>
      <c r="S137" s="207"/>
      <c r="T137" s="208"/>
      <c r="AT137" s="209" t="s">
        <v>147</v>
      </c>
      <c r="AU137" s="209" t="s">
        <v>82</v>
      </c>
      <c r="AV137" s="13" t="s">
        <v>82</v>
      </c>
      <c r="AW137" s="13" t="s">
        <v>35</v>
      </c>
      <c r="AX137" s="13" t="s">
        <v>73</v>
      </c>
      <c r="AY137" s="209" t="s">
        <v>132</v>
      </c>
    </row>
    <row r="138" spans="1:65" s="14" customFormat="1" ht="11.25">
      <c r="B138" s="210"/>
      <c r="C138" s="211"/>
      <c r="D138" s="191" t="s">
        <v>147</v>
      </c>
      <c r="E138" s="212" t="s">
        <v>19</v>
      </c>
      <c r="F138" s="213" t="s">
        <v>150</v>
      </c>
      <c r="G138" s="211"/>
      <c r="H138" s="214">
        <v>1292</v>
      </c>
      <c r="I138" s="215"/>
      <c r="J138" s="211"/>
      <c r="K138" s="211"/>
      <c r="L138" s="216"/>
      <c r="M138" s="217"/>
      <c r="N138" s="218"/>
      <c r="O138" s="218"/>
      <c r="P138" s="218"/>
      <c r="Q138" s="218"/>
      <c r="R138" s="218"/>
      <c r="S138" s="218"/>
      <c r="T138" s="219"/>
      <c r="AT138" s="220" t="s">
        <v>147</v>
      </c>
      <c r="AU138" s="220" t="s">
        <v>82</v>
      </c>
      <c r="AV138" s="14" t="s">
        <v>139</v>
      </c>
      <c r="AW138" s="14" t="s">
        <v>35</v>
      </c>
      <c r="AX138" s="14" t="s">
        <v>80</v>
      </c>
      <c r="AY138" s="220" t="s">
        <v>132</v>
      </c>
    </row>
    <row r="139" spans="1:65" s="2" customFormat="1" ht="16.5" customHeight="1">
      <c r="A139" s="34"/>
      <c r="B139" s="35"/>
      <c r="C139" s="221" t="s">
        <v>207</v>
      </c>
      <c r="D139" s="221" t="s">
        <v>171</v>
      </c>
      <c r="E139" s="222" t="s">
        <v>208</v>
      </c>
      <c r="F139" s="223" t="s">
        <v>209</v>
      </c>
      <c r="G139" s="224" t="s">
        <v>182</v>
      </c>
      <c r="H139" s="225">
        <v>151</v>
      </c>
      <c r="I139" s="226"/>
      <c r="J139" s="227">
        <f>ROUND(I139*H139,2)</f>
        <v>0</v>
      </c>
      <c r="K139" s="223" t="s">
        <v>19</v>
      </c>
      <c r="L139" s="228"/>
      <c r="M139" s="229" t="s">
        <v>19</v>
      </c>
      <c r="N139" s="230" t="s">
        <v>44</v>
      </c>
      <c r="O139" s="64"/>
      <c r="P139" s="187">
        <f>O139*H139</f>
        <v>0</v>
      </c>
      <c r="Q139" s="187">
        <v>0</v>
      </c>
      <c r="R139" s="187">
        <f>Q139*H139</f>
        <v>0</v>
      </c>
      <c r="S139" s="187">
        <v>0</v>
      </c>
      <c r="T139" s="188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189" t="s">
        <v>175</v>
      </c>
      <c r="AT139" s="189" t="s">
        <v>171</v>
      </c>
      <c r="AU139" s="189" t="s">
        <v>82</v>
      </c>
      <c r="AY139" s="17" t="s">
        <v>132</v>
      </c>
      <c r="BE139" s="190">
        <f>IF(N139="základní",J139,0)</f>
        <v>0</v>
      </c>
      <c r="BF139" s="190">
        <f>IF(N139="snížená",J139,0)</f>
        <v>0</v>
      </c>
      <c r="BG139" s="190">
        <f>IF(N139="zákl. přenesená",J139,0)</f>
        <v>0</v>
      </c>
      <c r="BH139" s="190">
        <f>IF(N139="sníž. přenesená",J139,0)</f>
        <v>0</v>
      </c>
      <c r="BI139" s="190">
        <f>IF(N139="nulová",J139,0)</f>
        <v>0</v>
      </c>
      <c r="BJ139" s="17" t="s">
        <v>80</v>
      </c>
      <c r="BK139" s="190">
        <f>ROUND(I139*H139,2)</f>
        <v>0</v>
      </c>
      <c r="BL139" s="17" t="s">
        <v>139</v>
      </c>
      <c r="BM139" s="189" t="s">
        <v>210</v>
      </c>
    </row>
    <row r="140" spans="1:65" s="2" customFormat="1" ht="11.25">
      <c r="A140" s="34"/>
      <c r="B140" s="35"/>
      <c r="C140" s="36"/>
      <c r="D140" s="191" t="s">
        <v>141</v>
      </c>
      <c r="E140" s="36"/>
      <c r="F140" s="192" t="s">
        <v>211</v>
      </c>
      <c r="G140" s="36"/>
      <c r="H140" s="36"/>
      <c r="I140" s="193"/>
      <c r="J140" s="36"/>
      <c r="K140" s="36"/>
      <c r="L140" s="39"/>
      <c r="M140" s="194"/>
      <c r="N140" s="195"/>
      <c r="O140" s="64"/>
      <c r="P140" s="64"/>
      <c r="Q140" s="64"/>
      <c r="R140" s="64"/>
      <c r="S140" s="64"/>
      <c r="T140" s="65"/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T140" s="17" t="s">
        <v>141</v>
      </c>
      <c r="AU140" s="17" t="s">
        <v>82</v>
      </c>
    </row>
    <row r="141" spans="1:65" s="13" customFormat="1" ht="11.25">
      <c r="B141" s="199"/>
      <c r="C141" s="200"/>
      <c r="D141" s="191" t="s">
        <v>147</v>
      </c>
      <c r="E141" s="201" t="s">
        <v>19</v>
      </c>
      <c r="F141" s="202" t="s">
        <v>212</v>
      </c>
      <c r="G141" s="200"/>
      <c r="H141" s="203">
        <v>60</v>
      </c>
      <c r="I141" s="204"/>
      <c r="J141" s="200"/>
      <c r="K141" s="200"/>
      <c r="L141" s="205"/>
      <c r="M141" s="206"/>
      <c r="N141" s="207"/>
      <c r="O141" s="207"/>
      <c r="P141" s="207"/>
      <c r="Q141" s="207"/>
      <c r="R141" s="207"/>
      <c r="S141" s="207"/>
      <c r="T141" s="208"/>
      <c r="AT141" s="209" t="s">
        <v>147</v>
      </c>
      <c r="AU141" s="209" t="s">
        <v>82</v>
      </c>
      <c r="AV141" s="13" t="s">
        <v>82</v>
      </c>
      <c r="AW141" s="13" t="s">
        <v>35</v>
      </c>
      <c r="AX141" s="13" t="s">
        <v>73</v>
      </c>
      <c r="AY141" s="209" t="s">
        <v>132</v>
      </c>
    </row>
    <row r="142" spans="1:65" s="13" customFormat="1" ht="11.25">
      <c r="B142" s="199"/>
      <c r="C142" s="200"/>
      <c r="D142" s="191" t="s">
        <v>147</v>
      </c>
      <c r="E142" s="201" t="s">
        <v>19</v>
      </c>
      <c r="F142" s="202" t="s">
        <v>213</v>
      </c>
      <c r="G142" s="200"/>
      <c r="H142" s="203">
        <v>56</v>
      </c>
      <c r="I142" s="204"/>
      <c r="J142" s="200"/>
      <c r="K142" s="200"/>
      <c r="L142" s="205"/>
      <c r="M142" s="206"/>
      <c r="N142" s="207"/>
      <c r="O142" s="207"/>
      <c r="P142" s="207"/>
      <c r="Q142" s="207"/>
      <c r="R142" s="207"/>
      <c r="S142" s="207"/>
      <c r="T142" s="208"/>
      <c r="AT142" s="209" t="s">
        <v>147</v>
      </c>
      <c r="AU142" s="209" t="s">
        <v>82</v>
      </c>
      <c r="AV142" s="13" t="s">
        <v>82</v>
      </c>
      <c r="AW142" s="13" t="s">
        <v>35</v>
      </c>
      <c r="AX142" s="13" t="s">
        <v>73</v>
      </c>
      <c r="AY142" s="209" t="s">
        <v>132</v>
      </c>
    </row>
    <row r="143" spans="1:65" s="13" customFormat="1" ht="11.25">
      <c r="B143" s="199"/>
      <c r="C143" s="200"/>
      <c r="D143" s="191" t="s">
        <v>147</v>
      </c>
      <c r="E143" s="201" t="s">
        <v>19</v>
      </c>
      <c r="F143" s="202" t="s">
        <v>214</v>
      </c>
      <c r="G143" s="200"/>
      <c r="H143" s="203">
        <v>35</v>
      </c>
      <c r="I143" s="204"/>
      <c r="J143" s="200"/>
      <c r="K143" s="200"/>
      <c r="L143" s="205"/>
      <c r="M143" s="206"/>
      <c r="N143" s="207"/>
      <c r="O143" s="207"/>
      <c r="P143" s="207"/>
      <c r="Q143" s="207"/>
      <c r="R143" s="207"/>
      <c r="S143" s="207"/>
      <c r="T143" s="208"/>
      <c r="AT143" s="209" t="s">
        <v>147</v>
      </c>
      <c r="AU143" s="209" t="s">
        <v>82</v>
      </c>
      <c r="AV143" s="13" t="s">
        <v>82</v>
      </c>
      <c r="AW143" s="13" t="s">
        <v>35</v>
      </c>
      <c r="AX143" s="13" t="s">
        <v>73</v>
      </c>
      <c r="AY143" s="209" t="s">
        <v>132</v>
      </c>
    </row>
    <row r="144" spans="1:65" s="14" customFormat="1" ht="11.25">
      <c r="B144" s="210"/>
      <c r="C144" s="211"/>
      <c r="D144" s="191" t="s">
        <v>147</v>
      </c>
      <c r="E144" s="212" t="s">
        <v>19</v>
      </c>
      <c r="F144" s="213" t="s">
        <v>150</v>
      </c>
      <c r="G144" s="211"/>
      <c r="H144" s="214">
        <v>151</v>
      </c>
      <c r="I144" s="215"/>
      <c r="J144" s="211"/>
      <c r="K144" s="211"/>
      <c r="L144" s="216"/>
      <c r="M144" s="217"/>
      <c r="N144" s="218"/>
      <c r="O144" s="218"/>
      <c r="P144" s="218"/>
      <c r="Q144" s="218"/>
      <c r="R144" s="218"/>
      <c r="S144" s="218"/>
      <c r="T144" s="219"/>
      <c r="AT144" s="220" t="s">
        <v>147</v>
      </c>
      <c r="AU144" s="220" t="s">
        <v>82</v>
      </c>
      <c r="AV144" s="14" t="s">
        <v>139</v>
      </c>
      <c r="AW144" s="14" t="s">
        <v>35</v>
      </c>
      <c r="AX144" s="14" t="s">
        <v>80</v>
      </c>
      <c r="AY144" s="220" t="s">
        <v>132</v>
      </c>
    </row>
    <row r="145" spans="1:65" s="2" customFormat="1" ht="16.5" customHeight="1">
      <c r="A145" s="34"/>
      <c r="B145" s="35"/>
      <c r="C145" s="178" t="s">
        <v>215</v>
      </c>
      <c r="D145" s="178" t="s">
        <v>134</v>
      </c>
      <c r="E145" s="179" t="s">
        <v>216</v>
      </c>
      <c r="F145" s="180" t="s">
        <v>217</v>
      </c>
      <c r="G145" s="181" t="s">
        <v>182</v>
      </c>
      <c r="H145" s="182">
        <v>1321</v>
      </c>
      <c r="I145" s="183"/>
      <c r="J145" s="184">
        <f>ROUND(I145*H145,2)</f>
        <v>0</v>
      </c>
      <c r="K145" s="180" t="s">
        <v>138</v>
      </c>
      <c r="L145" s="39"/>
      <c r="M145" s="185" t="s">
        <v>19</v>
      </c>
      <c r="N145" s="186" t="s">
        <v>44</v>
      </c>
      <c r="O145" s="64"/>
      <c r="P145" s="187">
        <f>O145*H145</f>
        <v>0</v>
      </c>
      <c r="Q145" s="187">
        <v>0</v>
      </c>
      <c r="R145" s="187">
        <f>Q145*H145</f>
        <v>0</v>
      </c>
      <c r="S145" s="187">
        <v>0</v>
      </c>
      <c r="T145" s="188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189" t="s">
        <v>139</v>
      </c>
      <c r="AT145" s="189" t="s">
        <v>134</v>
      </c>
      <c r="AU145" s="189" t="s">
        <v>82</v>
      </c>
      <c r="AY145" s="17" t="s">
        <v>132</v>
      </c>
      <c r="BE145" s="190">
        <f>IF(N145="základní",J145,0)</f>
        <v>0</v>
      </c>
      <c r="BF145" s="190">
        <f>IF(N145="snížená",J145,0)</f>
        <v>0</v>
      </c>
      <c r="BG145" s="190">
        <f>IF(N145="zákl. přenesená",J145,0)</f>
        <v>0</v>
      </c>
      <c r="BH145" s="190">
        <f>IF(N145="sníž. přenesená",J145,0)</f>
        <v>0</v>
      </c>
      <c r="BI145" s="190">
        <f>IF(N145="nulová",J145,0)</f>
        <v>0</v>
      </c>
      <c r="BJ145" s="17" t="s">
        <v>80</v>
      </c>
      <c r="BK145" s="190">
        <f>ROUND(I145*H145,2)</f>
        <v>0</v>
      </c>
      <c r="BL145" s="17" t="s">
        <v>139</v>
      </c>
      <c r="BM145" s="189" t="s">
        <v>218</v>
      </c>
    </row>
    <row r="146" spans="1:65" s="2" customFormat="1" ht="11.25">
      <c r="A146" s="34"/>
      <c r="B146" s="35"/>
      <c r="C146" s="36"/>
      <c r="D146" s="191" t="s">
        <v>141</v>
      </c>
      <c r="E146" s="36"/>
      <c r="F146" s="192" t="s">
        <v>219</v>
      </c>
      <c r="G146" s="36"/>
      <c r="H146" s="36"/>
      <c r="I146" s="193"/>
      <c r="J146" s="36"/>
      <c r="K146" s="36"/>
      <c r="L146" s="39"/>
      <c r="M146" s="194"/>
      <c r="N146" s="195"/>
      <c r="O146" s="64"/>
      <c r="P146" s="64"/>
      <c r="Q146" s="64"/>
      <c r="R146" s="64"/>
      <c r="S146" s="64"/>
      <c r="T146" s="65"/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T146" s="17" t="s">
        <v>141</v>
      </c>
      <c r="AU146" s="17" t="s">
        <v>82</v>
      </c>
    </row>
    <row r="147" spans="1:65" s="2" customFormat="1" ht="11.25">
      <c r="A147" s="34"/>
      <c r="B147" s="35"/>
      <c r="C147" s="36"/>
      <c r="D147" s="196" t="s">
        <v>143</v>
      </c>
      <c r="E147" s="36"/>
      <c r="F147" s="197" t="s">
        <v>220</v>
      </c>
      <c r="G147" s="36"/>
      <c r="H147" s="36"/>
      <c r="I147" s="193"/>
      <c r="J147" s="36"/>
      <c r="K147" s="36"/>
      <c r="L147" s="39"/>
      <c r="M147" s="194"/>
      <c r="N147" s="195"/>
      <c r="O147" s="64"/>
      <c r="P147" s="64"/>
      <c r="Q147" s="64"/>
      <c r="R147" s="64"/>
      <c r="S147" s="64"/>
      <c r="T147" s="65"/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T147" s="17" t="s">
        <v>143</v>
      </c>
      <c r="AU147" s="17" t="s">
        <v>82</v>
      </c>
    </row>
    <row r="148" spans="1:65" s="2" customFormat="1" ht="19.5">
      <c r="A148" s="34"/>
      <c r="B148" s="35"/>
      <c r="C148" s="36"/>
      <c r="D148" s="191" t="s">
        <v>145</v>
      </c>
      <c r="E148" s="36"/>
      <c r="F148" s="198" t="s">
        <v>221</v>
      </c>
      <c r="G148" s="36"/>
      <c r="H148" s="36"/>
      <c r="I148" s="193"/>
      <c r="J148" s="36"/>
      <c r="K148" s="36"/>
      <c r="L148" s="39"/>
      <c r="M148" s="194"/>
      <c r="N148" s="195"/>
      <c r="O148" s="64"/>
      <c r="P148" s="64"/>
      <c r="Q148" s="64"/>
      <c r="R148" s="64"/>
      <c r="S148" s="64"/>
      <c r="T148" s="65"/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T148" s="17" t="s">
        <v>145</v>
      </c>
      <c r="AU148" s="17" t="s">
        <v>82</v>
      </c>
    </row>
    <row r="149" spans="1:65" s="2" customFormat="1" ht="16.5" customHeight="1">
      <c r="A149" s="34"/>
      <c r="B149" s="35"/>
      <c r="C149" s="221" t="s">
        <v>222</v>
      </c>
      <c r="D149" s="221" t="s">
        <v>171</v>
      </c>
      <c r="E149" s="222" t="s">
        <v>223</v>
      </c>
      <c r="F149" s="223" t="s">
        <v>224</v>
      </c>
      <c r="G149" s="224" t="s">
        <v>182</v>
      </c>
      <c r="H149" s="225">
        <v>1321</v>
      </c>
      <c r="I149" s="226"/>
      <c r="J149" s="227">
        <f>ROUND(I149*H149,2)</f>
        <v>0</v>
      </c>
      <c r="K149" s="223" t="s">
        <v>19</v>
      </c>
      <c r="L149" s="228"/>
      <c r="M149" s="229" t="s">
        <v>19</v>
      </c>
      <c r="N149" s="230" t="s">
        <v>44</v>
      </c>
      <c r="O149" s="64"/>
      <c r="P149" s="187">
        <f>O149*H149</f>
        <v>0</v>
      </c>
      <c r="Q149" s="187">
        <v>5.0000000000000001E-3</v>
      </c>
      <c r="R149" s="187">
        <f>Q149*H149</f>
        <v>6.6050000000000004</v>
      </c>
      <c r="S149" s="187">
        <v>0</v>
      </c>
      <c r="T149" s="188">
        <f>S149*H149</f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189" t="s">
        <v>175</v>
      </c>
      <c r="AT149" s="189" t="s">
        <v>171</v>
      </c>
      <c r="AU149" s="189" t="s">
        <v>82</v>
      </c>
      <c r="AY149" s="17" t="s">
        <v>132</v>
      </c>
      <c r="BE149" s="190">
        <f>IF(N149="základní",J149,0)</f>
        <v>0</v>
      </c>
      <c r="BF149" s="190">
        <f>IF(N149="snížená",J149,0)</f>
        <v>0</v>
      </c>
      <c r="BG149" s="190">
        <f>IF(N149="zákl. přenesená",J149,0)</f>
        <v>0</v>
      </c>
      <c r="BH149" s="190">
        <f>IF(N149="sníž. přenesená",J149,0)</f>
        <v>0</v>
      </c>
      <c r="BI149" s="190">
        <f>IF(N149="nulová",J149,0)</f>
        <v>0</v>
      </c>
      <c r="BJ149" s="17" t="s">
        <v>80</v>
      </c>
      <c r="BK149" s="190">
        <f>ROUND(I149*H149,2)</f>
        <v>0</v>
      </c>
      <c r="BL149" s="17" t="s">
        <v>139</v>
      </c>
      <c r="BM149" s="189" t="s">
        <v>225</v>
      </c>
    </row>
    <row r="150" spans="1:65" s="2" customFormat="1" ht="11.25">
      <c r="A150" s="34"/>
      <c r="B150" s="35"/>
      <c r="C150" s="36"/>
      <c r="D150" s="191" t="s">
        <v>141</v>
      </c>
      <c r="E150" s="36"/>
      <c r="F150" s="192" t="s">
        <v>224</v>
      </c>
      <c r="G150" s="36"/>
      <c r="H150" s="36"/>
      <c r="I150" s="193"/>
      <c r="J150" s="36"/>
      <c r="K150" s="36"/>
      <c r="L150" s="39"/>
      <c r="M150" s="194"/>
      <c r="N150" s="195"/>
      <c r="O150" s="64"/>
      <c r="P150" s="64"/>
      <c r="Q150" s="64"/>
      <c r="R150" s="64"/>
      <c r="S150" s="64"/>
      <c r="T150" s="65"/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T150" s="17" t="s">
        <v>141</v>
      </c>
      <c r="AU150" s="17" t="s">
        <v>82</v>
      </c>
    </row>
    <row r="151" spans="1:65" s="13" customFormat="1" ht="11.25">
      <c r="B151" s="199"/>
      <c r="C151" s="200"/>
      <c r="D151" s="191" t="s">
        <v>147</v>
      </c>
      <c r="E151" s="201" t="s">
        <v>19</v>
      </c>
      <c r="F151" s="202" t="s">
        <v>226</v>
      </c>
      <c r="G151" s="200"/>
      <c r="H151" s="203">
        <v>60</v>
      </c>
      <c r="I151" s="204"/>
      <c r="J151" s="200"/>
      <c r="K151" s="200"/>
      <c r="L151" s="205"/>
      <c r="M151" s="206"/>
      <c r="N151" s="207"/>
      <c r="O151" s="207"/>
      <c r="P151" s="207"/>
      <c r="Q151" s="207"/>
      <c r="R151" s="207"/>
      <c r="S151" s="207"/>
      <c r="T151" s="208"/>
      <c r="AT151" s="209" t="s">
        <v>147</v>
      </c>
      <c r="AU151" s="209" t="s">
        <v>82</v>
      </c>
      <c r="AV151" s="13" t="s">
        <v>82</v>
      </c>
      <c r="AW151" s="13" t="s">
        <v>35</v>
      </c>
      <c r="AX151" s="13" t="s">
        <v>73</v>
      </c>
      <c r="AY151" s="209" t="s">
        <v>132</v>
      </c>
    </row>
    <row r="152" spans="1:65" s="13" customFormat="1" ht="11.25">
      <c r="B152" s="199"/>
      <c r="C152" s="200"/>
      <c r="D152" s="191" t="s">
        <v>147</v>
      </c>
      <c r="E152" s="201" t="s">
        <v>19</v>
      </c>
      <c r="F152" s="202" t="s">
        <v>227</v>
      </c>
      <c r="G152" s="200"/>
      <c r="H152" s="203">
        <v>237</v>
      </c>
      <c r="I152" s="204"/>
      <c r="J152" s="200"/>
      <c r="K152" s="200"/>
      <c r="L152" s="205"/>
      <c r="M152" s="206"/>
      <c r="N152" s="207"/>
      <c r="O152" s="207"/>
      <c r="P152" s="207"/>
      <c r="Q152" s="207"/>
      <c r="R152" s="207"/>
      <c r="S152" s="207"/>
      <c r="T152" s="208"/>
      <c r="AT152" s="209" t="s">
        <v>147</v>
      </c>
      <c r="AU152" s="209" t="s">
        <v>82</v>
      </c>
      <c r="AV152" s="13" t="s">
        <v>82</v>
      </c>
      <c r="AW152" s="13" t="s">
        <v>35</v>
      </c>
      <c r="AX152" s="13" t="s">
        <v>73</v>
      </c>
      <c r="AY152" s="209" t="s">
        <v>132</v>
      </c>
    </row>
    <row r="153" spans="1:65" s="13" customFormat="1" ht="11.25">
      <c r="B153" s="199"/>
      <c r="C153" s="200"/>
      <c r="D153" s="191" t="s">
        <v>147</v>
      </c>
      <c r="E153" s="201" t="s">
        <v>19</v>
      </c>
      <c r="F153" s="202" t="s">
        <v>228</v>
      </c>
      <c r="G153" s="200"/>
      <c r="H153" s="203">
        <v>168</v>
      </c>
      <c r="I153" s="204"/>
      <c r="J153" s="200"/>
      <c r="K153" s="200"/>
      <c r="L153" s="205"/>
      <c r="M153" s="206"/>
      <c r="N153" s="207"/>
      <c r="O153" s="207"/>
      <c r="P153" s="207"/>
      <c r="Q153" s="207"/>
      <c r="R153" s="207"/>
      <c r="S153" s="207"/>
      <c r="T153" s="208"/>
      <c r="AT153" s="209" t="s">
        <v>147</v>
      </c>
      <c r="AU153" s="209" t="s">
        <v>82</v>
      </c>
      <c r="AV153" s="13" t="s">
        <v>82</v>
      </c>
      <c r="AW153" s="13" t="s">
        <v>35</v>
      </c>
      <c r="AX153" s="13" t="s">
        <v>73</v>
      </c>
      <c r="AY153" s="209" t="s">
        <v>132</v>
      </c>
    </row>
    <row r="154" spans="1:65" s="13" customFormat="1" ht="11.25">
      <c r="B154" s="199"/>
      <c r="C154" s="200"/>
      <c r="D154" s="191" t="s">
        <v>147</v>
      </c>
      <c r="E154" s="201" t="s">
        <v>19</v>
      </c>
      <c r="F154" s="202" t="s">
        <v>229</v>
      </c>
      <c r="G154" s="200"/>
      <c r="H154" s="203">
        <v>156</v>
      </c>
      <c r="I154" s="204"/>
      <c r="J154" s="200"/>
      <c r="K154" s="200"/>
      <c r="L154" s="205"/>
      <c r="M154" s="206"/>
      <c r="N154" s="207"/>
      <c r="O154" s="207"/>
      <c r="P154" s="207"/>
      <c r="Q154" s="207"/>
      <c r="R154" s="207"/>
      <c r="S154" s="207"/>
      <c r="T154" s="208"/>
      <c r="AT154" s="209" t="s">
        <v>147</v>
      </c>
      <c r="AU154" s="209" t="s">
        <v>82</v>
      </c>
      <c r="AV154" s="13" t="s">
        <v>82</v>
      </c>
      <c r="AW154" s="13" t="s">
        <v>35</v>
      </c>
      <c r="AX154" s="13" t="s">
        <v>73</v>
      </c>
      <c r="AY154" s="209" t="s">
        <v>132</v>
      </c>
    </row>
    <row r="155" spans="1:65" s="13" customFormat="1" ht="11.25">
      <c r="B155" s="199"/>
      <c r="C155" s="200"/>
      <c r="D155" s="191" t="s">
        <v>147</v>
      </c>
      <c r="E155" s="201" t="s">
        <v>19</v>
      </c>
      <c r="F155" s="202" t="s">
        <v>230</v>
      </c>
      <c r="G155" s="200"/>
      <c r="H155" s="203">
        <v>226</v>
      </c>
      <c r="I155" s="204"/>
      <c r="J155" s="200"/>
      <c r="K155" s="200"/>
      <c r="L155" s="205"/>
      <c r="M155" s="206"/>
      <c r="N155" s="207"/>
      <c r="O155" s="207"/>
      <c r="P155" s="207"/>
      <c r="Q155" s="207"/>
      <c r="R155" s="207"/>
      <c r="S155" s="207"/>
      <c r="T155" s="208"/>
      <c r="AT155" s="209" t="s">
        <v>147</v>
      </c>
      <c r="AU155" s="209" t="s">
        <v>82</v>
      </c>
      <c r="AV155" s="13" t="s">
        <v>82</v>
      </c>
      <c r="AW155" s="13" t="s">
        <v>35</v>
      </c>
      <c r="AX155" s="13" t="s">
        <v>73</v>
      </c>
      <c r="AY155" s="209" t="s">
        <v>132</v>
      </c>
    </row>
    <row r="156" spans="1:65" s="13" customFormat="1" ht="11.25">
      <c r="B156" s="199"/>
      <c r="C156" s="200"/>
      <c r="D156" s="191" t="s">
        <v>147</v>
      </c>
      <c r="E156" s="201" t="s">
        <v>19</v>
      </c>
      <c r="F156" s="202" t="s">
        <v>231</v>
      </c>
      <c r="G156" s="200"/>
      <c r="H156" s="203">
        <v>227</v>
      </c>
      <c r="I156" s="204"/>
      <c r="J156" s="200"/>
      <c r="K156" s="200"/>
      <c r="L156" s="205"/>
      <c r="M156" s="206"/>
      <c r="N156" s="207"/>
      <c r="O156" s="207"/>
      <c r="P156" s="207"/>
      <c r="Q156" s="207"/>
      <c r="R156" s="207"/>
      <c r="S156" s="207"/>
      <c r="T156" s="208"/>
      <c r="AT156" s="209" t="s">
        <v>147</v>
      </c>
      <c r="AU156" s="209" t="s">
        <v>82</v>
      </c>
      <c r="AV156" s="13" t="s">
        <v>82</v>
      </c>
      <c r="AW156" s="13" t="s">
        <v>35</v>
      </c>
      <c r="AX156" s="13" t="s">
        <v>73</v>
      </c>
      <c r="AY156" s="209" t="s">
        <v>132</v>
      </c>
    </row>
    <row r="157" spans="1:65" s="13" customFormat="1" ht="11.25">
      <c r="B157" s="199"/>
      <c r="C157" s="200"/>
      <c r="D157" s="191" t="s">
        <v>147</v>
      </c>
      <c r="E157" s="201" t="s">
        <v>19</v>
      </c>
      <c r="F157" s="202" t="s">
        <v>232</v>
      </c>
      <c r="G157" s="200"/>
      <c r="H157" s="203">
        <v>85</v>
      </c>
      <c r="I157" s="204"/>
      <c r="J157" s="200"/>
      <c r="K157" s="200"/>
      <c r="L157" s="205"/>
      <c r="M157" s="206"/>
      <c r="N157" s="207"/>
      <c r="O157" s="207"/>
      <c r="P157" s="207"/>
      <c r="Q157" s="207"/>
      <c r="R157" s="207"/>
      <c r="S157" s="207"/>
      <c r="T157" s="208"/>
      <c r="AT157" s="209" t="s">
        <v>147</v>
      </c>
      <c r="AU157" s="209" t="s">
        <v>82</v>
      </c>
      <c r="AV157" s="13" t="s">
        <v>82</v>
      </c>
      <c r="AW157" s="13" t="s">
        <v>35</v>
      </c>
      <c r="AX157" s="13" t="s">
        <v>73</v>
      </c>
      <c r="AY157" s="209" t="s">
        <v>132</v>
      </c>
    </row>
    <row r="158" spans="1:65" s="13" customFormat="1" ht="11.25">
      <c r="B158" s="199"/>
      <c r="C158" s="200"/>
      <c r="D158" s="191" t="s">
        <v>147</v>
      </c>
      <c r="E158" s="201" t="s">
        <v>19</v>
      </c>
      <c r="F158" s="202" t="s">
        <v>233</v>
      </c>
      <c r="G158" s="200"/>
      <c r="H158" s="203">
        <v>102</v>
      </c>
      <c r="I158" s="204"/>
      <c r="J158" s="200"/>
      <c r="K158" s="200"/>
      <c r="L158" s="205"/>
      <c r="M158" s="206"/>
      <c r="N158" s="207"/>
      <c r="O158" s="207"/>
      <c r="P158" s="207"/>
      <c r="Q158" s="207"/>
      <c r="R158" s="207"/>
      <c r="S158" s="207"/>
      <c r="T158" s="208"/>
      <c r="AT158" s="209" t="s">
        <v>147</v>
      </c>
      <c r="AU158" s="209" t="s">
        <v>82</v>
      </c>
      <c r="AV158" s="13" t="s">
        <v>82</v>
      </c>
      <c r="AW158" s="13" t="s">
        <v>35</v>
      </c>
      <c r="AX158" s="13" t="s">
        <v>73</v>
      </c>
      <c r="AY158" s="209" t="s">
        <v>132</v>
      </c>
    </row>
    <row r="159" spans="1:65" s="13" customFormat="1" ht="11.25">
      <c r="B159" s="199"/>
      <c r="C159" s="200"/>
      <c r="D159" s="191" t="s">
        <v>147</v>
      </c>
      <c r="E159" s="201" t="s">
        <v>19</v>
      </c>
      <c r="F159" s="202" t="s">
        <v>234</v>
      </c>
      <c r="G159" s="200"/>
      <c r="H159" s="203">
        <v>60</v>
      </c>
      <c r="I159" s="204"/>
      <c r="J159" s="200"/>
      <c r="K159" s="200"/>
      <c r="L159" s="205"/>
      <c r="M159" s="206"/>
      <c r="N159" s="207"/>
      <c r="O159" s="207"/>
      <c r="P159" s="207"/>
      <c r="Q159" s="207"/>
      <c r="R159" s="207"/>
      <c r="S159" s="207"/>
      <c r="T159" s="208"/>
      <c r="AT159" s="209" t="s">
        <v>147</v>
      </c>
      <c r="AU159" s="209" t="s">
        <v>82</v>
      </c>
      <c r="AV159" s="13" t="s">
        <v>82</v>
      </c>
      <c r="AW159" s="13" t="s">
        <v>35</v>
      </c>
      <c r="AX159" s="13" t="s">
        <v>73</v>
      </c>
      <c r="AY159" s="209" t="s">
        <v>132</v>
      </c>
    </row>
    <row r="160" spans="1:65" s="14" customFormat="1" ht="11.25">
      <c r="B160" s="210"/>
      <c r="C160" s="211"/>
      <c r="D160" s="191" t="s">
        <v>147</v>
      </c>
      <c r="E160" s="212" t="s">
        <v>19</v>
      </c>
      <c r="F160" s="213" t="s">
        <v>150</v>
      </c>
      <c r="G160" s="211"/>
      <c r="H160" s="214">
        <v>1321</v>
      </c>
      <c r="I160" s="215"/>
      <c r="J160" s="211"/>
      <c r="K160" s="211"/>
      <c r="L160" s="216"/>
      <c r="M160" s="217"/>
      <c r="N160" s="218"/>
      <c r="O160" s="218"/>
      <c r="P160" s="218"/>
      <c r="Q160" s="218"/>
      <c r="R160" s="218"/>
      <c r="S160" s="218"/>
      <c r="T160" s="219"/>
      <c r="AT160" s="220" t="s">
        <v>147</v>
      </c>
      <c r="AU160" s="220" t="s">
        <v>82</v>
      </c>
      <c r="AV160" s="14" t="s">
        <v>139</v>
      </c>
      <c r="AW160" s="14" t="s">
        <v>35</v>
      </c>
      <c r="AX160" s="14" t="s">
        <v>80</v>
      </c>
      <c r="AY160" s="220" t="s">
        <v>132</v>
      </c>
    </row>
    <row r="161" spans="1:65" s="2" customFormat="1" ht="21.75" customHeight="1">
      <c r="A161" s="34"/>
      <c r="B161" s="35"/>
      <c r="C161" s="178" t="s">
        <v>235</v>
      </c>
      <c r="D161" s="178" t="s">
        <v>134</v>
      </c>
      <c r="E161" s="179" t="s">
        <v>236</v>
      </c>
      <c r="F161" s="180" t="s">
        <v>237</v>
      </c>
      <c r="G161" s="181" t="s">
        <v>182</v>
      </c>
      <c r="H161" s="182">
        <v>32</v>
      </c>
      <c r="I161" s="183"/>
      <c r="J161" s="184">
        <f>ROUND(I161*H161,2)</f>
        <v>0</v>
      </c>
      <c r="K161" s="180" t="s">
        <v>138</v>
      </c>
      <c r="L161" s="39"/>
      <c r="M161" s="185" t="s">
        <v>19</v>
      </c>
      <c r="N161" s="186" t="s">
        <v>44</v>
      </c>
      <c r="O161" s="64"/>
      <c r="P161" s="187">
        <f>O161*H161</f>
        <v>0</v>
      </c>
      <c r="Q161" s="187">
        <v>0</v>
      </c>
      <c r="R161" s="187">
        <f>Q161*H161</f>
        <v>0</v>
      </c>
      <c r="S161" s="187">
        <v>0</v>
      </c>
      <c r="T161" s="188">
        <f>S161*H161</f>
        <v>0</v>
      </c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R161" s="189" t="s">
        <v>139</v>
      </c>
      <c r="AT161" s="189" t="s">
        <v>134</v>
      </c>
      <c r="AU161" s="189" t="s">
        <v>82</v>
      </c>
      <c r="AY161" s="17" t="s">
        <v>132</v>
      </c>
      <c r="BE161" s="190">
        <f>IF(N161="základní",J161,0)</f>
        <v>0</v>
      </c>
      <c r="BF161" s="190">
        <f>IF(N161="snížená",J161,0)</f>
        <v>0</v>
      </c>
      <c r="BG161" s="190">
        <f>IF(N161="zákl. přenesená",J161,0)</f>
        <v>0</v>
      </c>
      <c r="BH161" s="190">
        <f>IF(N161="sníž. přenesená",J161,0)</f>
        <v>0</v>
      </c>
      <c r="BI161" s="190">
        <f>IF(N161="nulová",J161,0)</f>
        <v>0</v>
      </c>
      <c r="BJ161" s="17" t="s">
        <v>80</v>
      </c>
      <c r="BK161" s="190">
        <f>ROUND(I161*H161,2)</f>
        <v>0</v>
      </c>
      <c r="BL161" s="17" t="s">
        <v>139</v>
      </c>
      <c r="BM161" s="189" t="s">
        <v>238</v>
      </c>
    </row>
    <row r="162" spans="1:65" s="2" customFormat="1" ht="19.5">
      <c r="A162" s="34"/>
      <c r="B162" s="35"/>
      <c r="C162" s="36"/>
      <c r="D162" s="191" t="s">
        <v>141</v>
      </c>
      <c r="E162" s="36"/>
      <c r="F162" s="192" t="s">
        <v>239</v>
      </c>
      <c r="G162" s="36"/>
      <c r="H162" s="36"/>
      <c r="I162" s="193"/>
      <c r="J162" s="36"/>
      <c r="K162" s="36"/>
      <c r="L162" s="39"/>
      <c r="M162" s="194"/>
      <c r="N162" s="195"/>
      <c r="O162" s="64"/>
      <c r="P162" s="64"/>
      <c r="Q162" s="64"/>
      <c r="R162" s="64"/>
      <c r="S162" s="64"/>
      <c r="T162" s="65"/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T162" s="17" t="s">
        <v>141</v>
      </c>
      <c r="AU162" s="17" t="s">
        <v>82</v>
      </c>
    </row>
    <row r="163" spans="1:65" s="2" customFormat="1" ht="11.25">
      <c r="A163" s="34"/>
      <c r="B163" s="35"/>
      <c r="C163" s="36"/>
      <c r="D163" s="196" t="s">
        <v>143</v>
      </c>
      <c r="E163" s="36"/>
      <c r="F163" s="197" t="s">
        <v>240</v>
      </c>
      <c r="G163" s="36"/>
      <c r="H163" s="36"/>
      <c r="I163" s="193"/>
      <c r="J163" s="36"/>
      <c r="K163" s="36"/>
      <c r="L163" s="39"/>
      <c r="M163" s="194"/>
      <c r="N163" s="195"/>
      <c r="O163" s="64"/>
      <c r="P163" s="64"/>
      <c r="Q163" s="64"/>
      <c r="R163" s="64"/>
      <c r="S163" s="64"/>
      <c r="T163" s="65"/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T163" s="17" t="s">
        <v>143</v>
      </c>
      <c r="AU163" s="17" t="s">
        <v>82</v>
      </c>
    </row>
    <row r="164" spans="1:65" s="2" customFormat="1" ht="19.5">
      <c r="A164" s="34"/>
      <c r="B164" s="35"/>
      <c r="C164" s="36"/>
      <c r="D164" s="191" t="s">
        <v>145</v>
      </c>
      <c r="E164" s="36"/>
      <c r="F164" s="198" t="s">
        <v>241</v>
      </c>
      <c r="G164" s="36"/>
      <c r="H164" s="36"/>
      <c r="I164" s="193"/>
      <c r="J164" s="36"/>
      <c r="K164" s="36"/>
      <c r="L164" s="39"/>
      <c r="M164" s="194"/>
      <c r="N164" s="195"/>
      <c r="O164" s="64"/>
      <c r="P164" s="64"/>
      <c r="Q164" s="64"/>
      <c r="R164" s="64"/>
      <c r="S164" s="64"/>
      <c r="T164" s="65"/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T164" s="17" t="s">
        <v>145</v>
      </c>
      <c r="AU164" s="17" t="s">
        <v>82</v>
      </c>
    </row>
    <row r="165" spans="1:65" s="2" customFormat="1" ht="16.5" customHeight="1">
      <c r="A165" s="34"/>
      <c r="B165" s="35"/>
      <c r="C165" s="178" t="s">
        <v>242</v>
      </c>
      <c r="D165" s="178" t="s">
        <v>134</v>
      </c>
      <c r="E165" s="179" t="s">
        <v>243</v>
      </c>
      <c r="F165" s="180" t="s">
        <v>244</v>
      </c>
      <c r="G165" s="181" t="s">
        <v>182</v>
      </c>
      <c r="H165" s="182">
        <v>32</v>
      </c>
      <c r="I165" s="183"/>
      <c r="J165" s="184">
        <f>ROUND(I165*H165,2)</f>
        <v>0</v>
      </c>
      <c r="K165" s="180" t="s">
        <v>138</v>
      </c>
      <c r="L165" s="39"/>
      <c r="M165" s="185" t="s">
        <v>19</v>
      </c>
      <c r="N165" s="186" t="s">
        <v>44</v>
      </c>
      <c r="O165" s="64"/>
      <c r="P165" s="187">
        <f>O165*H165</f>
        <v>0</v>
      </c>
      <c r="Q165" s="187">
        <v>0</v>
      </c>
      <c r="R165" s="187">
        <f>Q165*H165</f>
        <v>0</v>
      </c>
      <c r="S165" s="187">
        <v>0</v>
      </c>
      <c r="T165" s="188">
        <f>S165*H165</f>
        <v>0</v>
      </c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R165" s="189" t="s">
        <v>139</v>
      </c>
      <c r="AT165" s="189" t="s">
        <v>134</v>
      </c>
      <c r="AU165" s="189" t="s">
        <v>82</v>
      </c>
      <c r="AY165" s="17" t="s">
        <v>132</v>
      </c>
      <c r="BE165" s="190">
        <f>IF(N165="základní",J165,0)</f>
        <v>0</v>
      </c>
      <c r="BF165" s="190">
        <f>IF(N165="snížená",J165,0)</f>
        <v>0</v>
      </c>
      <c r="BG165" s="190">
        <f>IF(N165="zákl. přenesená",J165,0)</f>
        <v>0</v>
      </c>
      <c r="BH165" s="190">
        <f>IF(N165="sníž. přenesená",J165,0)</f>
        <v>0</v>
      </c>
      <c r="BI165" s="190">
        <f>IF(N165="nulová",J165,0)</f>
        <v>0</v>
      </c>
      <c r="BJ165" s="17" t="s">
        <v>80</v>
      </c>
      <c r="BK165" s="190">
        <f>ROUND(I165*H165,2)</f>
        <v>0</v>
      </c>
      <c r="BL165" s="17" t="s">
        <v>139</v>
      </c>
      <c r="BM165" s="189" t="s">
        <v>245</v>
      </c>
    </row>
    <row r="166" spans="1:65" s="2" customFormat="1" ht="11.25">
      <c r="A166" s="34"/>
      <c r="B166" s="35"/>
      <c r="C166" s="36"/>
      <c r="D166" s="191" t="s">
        <v>141</v>
      </c>
      <c r="E166" s="36"/>
      <c r="F166" s="192" t="s">
        <v>246</v>
      </c>
      <c r="G166" s="36"/>
      <c r="H166" s="36"/>
      <c r="I166" s="193"/>
      <c r="J166" s="36"/>
      <c r="K166" s="36"/>
      <c r="L166" s="39"/>
      <c r="M166" s="194"/>
      <c r="N166" s="195"/>
      <c r="O166" s="64"/>
      <c r="P166" s="64"/>
      <c r="Q166" s="64"/>
      <c r="R166" s="64"/>
      <c r="S166" s="64"/>
      <c r="T166" s="65"/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T166" s="17" t="s">
        <v>141</v>
      </c>
      <c r="AU166" s="17" t="s">
        <v>82</v>
      </c>
    </row>
    <row r="167" spans="1:65" s="2" customFormat="1" ht="11.25">
      <c r="A167" s="34"/>
      <c r="B167" s="35"/>
      <c r="C167" s="36"/>
      <c r="D167" s="196" t="s">
        <v>143</v>
      </c>
      <c r="E167" s="36"/>
      <c r="F167" s="197" t="s">
        <v>247</v>
      </c>
      <c r="G167" s="36"/>
      <c r="H167" s="36"/>
      <c r="I167" s="193"/>
      <c r="J167" s="36"/>
      <c r="K167" s="36"/>
      <c r="L167" s="39"/>
      <c r="M167" s="194"/>
      <c r="N167" s="195"/>
      <c r="O167" s="64"/>
      <c r="P167" s="64"/>
      <c r="Q167" s="64"/>
      <c r="R167" s="64"/>
      <c r="S167" s="64"/>
      <c r="T167" s="65"/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T167" s="17" t="s">
        <v>143</v>
      </c>
      <c r="AU167" s="17" t="s">
        <v>82</v>
      </c>
    </row>
    <row r="168" spans="1:65" s="2" customFormat="1" ht="19.5">
      <c r="A168" s="34"/>
      <c r="B168" s="35"/>
      <c r="C168" s="36"/>
      <c r="D168" s="191" t="s">
        <v>145</v>
      </c>
      <c r="E168" s="36"/>
      <c r="F168" s="198" t="s">
        <v>241</v>
      </c>
      <c r="G168" s="36"/>
      <c r="H168" s="36"/>
      <c r="I168" s="193"/>
      <c r="J168" s="36"/>
      <c r="K168" s="36"/>
      <c r="L168" s="39"/>
      <c r="M168" s="194"/>
      <c r="N168" s="195"/>
      <c r="O168" s="64"/>
      <c r="P168" s="64"/>
      <c r="Q168" s="64"/>
      <c r="R168" s="64"/>
      <c r="S168" s="64"/>
      <c r="T168" s="65"/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T168" s="17" t="s">
        <v>145</v>
      </c>
      <c r="AU168" s="17" t="s">
        <v>82</v>
      </c>
    </row>
    <row r="169" spans="1:65" s="2" customFormat="1" ht="16.5" customHeight="1">
      <c r="A169" s="34"/>
      <c r="B169" s="35"/>
      <c r="C169" s="221" t="s">
        <v>248</v>
      </c>
      <c r="D169" s="221" t="s">
        <v>171</v>
      </c>
      <c r="E169" s="222" t="s">
        <v>249</v>
      </c>
      <c r="F169" s="223" t="s">
        <v>250</v>
      </c>
      <c r="G169" s="224" t="s">
        <v>182</v>
      </c>
      <c r="H169" s="225">
        <v>32</v>
      </c>
      <c r="I169" s="226"/>
      <c r="J169" s="227">
        <f>ROUND(I169*H169,2)</f>
        <v>0</v>
      </c>
      <c r="K169" s="223" t="s">
        <v>19</v>
      </c>
      <c r="L169" s="228"/>
      <c r="M169" s="229" t="s">
        <v>19</v>
      </c>
      <c r="N169" s="230" t="s">
        <v>44</v>
      </c>
      <c r="O169" s="64"/>
      <c r="P169" s="187">
        <f>O169*H169</f>
        <v>0</v>
      </c>
      <c r="Q169" s="187">
        <v>0</v>
      </c>
      <c r="R169" s="187">
        <f>Q169*H169</f>
        <v>0</v>
      </c>
      <c r="S169" s="187">
        <v>0</v>
      </c>
      <c r="T169" s="188">
        <f>S169*H169</f>
        <v>0</v>
      </c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R169" s="189" t="s">
        <v>175</v>
      </c>
      <c r="AT169" s="189" t="s">
        <v>171</v>
      </c>
      <c r="AU169" s="189" t="s">
        <v>82</v>
      </c>
      <c r="AY169" s="17" t="s">
        <v>132</v>
      </c>
      <c r="BE169" s="190">
        <f>IF(N169="základní",J169,0)</f>
        <v>0</v>
      </c>
      <c r="BF169" s="190">
        <f>IF(N169="snížená",J169,0)</f>
        <v>0</v>
      </c>
      <c r="BG169" s="190">
        <f>IF(N169="zákl. přenesená",J169,0)</f>
        <v>0</v>
      </c>
      <c r="BH169" s="190">
        <f>IF(N169="sníž. přenesená",J169,0)</f>
        <v>0</v>
      </c>
      <c r="BI169" s="190">
        <f>IF(N169="nulová",J169,0)</f>
        <v>0</v>
      </c>
      <c r="BJ169" s="17" t="s">
        <v>80</v>
      </c>
      <c r="BK169" s="190">
        <f>ROUND(I169*H169,2)</f>
        <v>0</v>
      </c>
      <c r="BL169" s="17" t="s">
        <v>139</v>
      </c>
      <c r="BM169" s="189" t="s">
        <v>251</v>
      </c>
    </row>
    <row r="170" spans="1:65" s="2" customFormat="1" ht="11.25">
      <c r="A170" s="34"/>
      <c r="B170" s="35"/>
      <c r="C170" s="36"/>
      <c r="D170" s="191" t="s">
        <v>141</v>
      </c>
      <c r="E170" s="36"/>
      <c r="F170" s="192" t="s">
        <v>250</v>
      </c>
      <c r="G170" s="36"/>
      <c r="H170" s="36"/>
      <c r="I170" s="193"/>
      <c r="J170" s="36"/>
      <c r="K170" s="36"/>
      <c r="L170" s="39"/>
      <c r="M170" s="194"/>
      <c r="N170" s="195"/>
      <c r="O170" s="64"/>
      <c r="P170" s="64"/>
      <c r="Q170" s="64"/>
      <c r="R170" s="64"/>
      <c r="S170" s="64"/>
      <c r="T170" s="65"/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T170" s="17" t="s">
        <v>141</v>
      </c>
      <c r="AU170" s="17" t="s">
        <v>82</v>
      </c>
    </row>
    <row r="171" spans="1:65" s="13" customFormat="1" ht="11.25">
      <c r="B171" s="199"/>
      <c r="C171" s="200"/>
      <c r="D171" s="191" t="s">
        <v>147</v>
      </c>
      <c r="E171" s="201" t="s">
        <v>19</v>
      </c>
      <c r="F171" s="202" t="s">
        <v>252</v>
      </c>
      <c r="G171" s="200"/>
      <c r="H171" s="203">
        <v>11</v>
      </c>
      <c r="I171" s="204"/>
      <c r="J171" s="200"/>
      <c r="K171" s="200"/>
      <c r="L171" s="205"/>
      <c r="M171" s="206"/>
      <c r="N171" s="207"/>
      <c r="O171" s="207"/>
      <c r="P171" s="207"/>
      <c r="Q171" s="207"/>
      <c r="R171" s="207"/>
      <c r="S171" s="207"/>
      <c r="T171" s="208"/>
      <c r="AT171" s="209" t="s">
        <v>147</v>
      </c>
      <c r="AU171" s="209" t="s">
        <v>82</v>
      </c>
      <c r="AV171" s="13" t="s">
        <v>82</v>
      </c>
      <c r="AW171" s="13" t="s">
        <v>35</v>
      </c>
      <c r="AX171" s="13" t="s">
        <v>73</v>
      </c>
      <c r="AY171" s="209" t="s">
        <v>132</v>
      </c>
    </row>
    <row r="172" spans="1:65" s="13" customFormat="1" ht="11.25">
      <c r="B172" s="199"/>
      <c r="C172" s="200"/>
      <c r="D172" s="191" t="s">
        <v>147</v>
      </c>
      <c r="E172" s="201" t="s">
        <v>19</v>
      </c>
      <c r="F172" s="202" t="s">
        <v>253</v>
      </c>
      <c r="G172" s="200"/>
      <c r="H172" s="203">
        <v>21</v>
      </c>
      <c r="I172" s="204"/>
      <c r="J172" s="200"/>
      <c r="K172" s="200"/>
      <c r="L172" s="205"/>
      <c r="M172" s="206"/>
      <c r="N172" s="207"/>
      <c r="O172" s="207"/>
      <c r="P172" s="207"/>
      <c r="Q172" s="207"/>
      <c r="R172" s="207"/>
      <c r="S172" s="207"/>
      <c r="T172" s="208"/>
      <c r="AT172" s="209" t="s">
        <v>147</v>
      </c>
      <c r="AU172" s="209" t="s">
        <v>82</v>
      </c>
      <c r="AV172" s="13" t="s">
        <v>82</v>
      </c>
      <c r="AW172" s="13" t="s">
        <v>35</v>
      </c>
      <c r="AX172" s="13" t="s">
        <v>73</v>
      </c>
      <c r="AY172" s="209" t="s">
        <v>132</v>
      </c>
    </row>
    <row r="173" spans="1:65" s="14" customFormat="1" ht="11.25">
      <c r="B173" s="210"/>
      <c r="C173" s="211"/>
      <c r="D173" s="191" t="s">
        <v>147</v>
      </c>
      <c r="E173" s="212" t="s">
        <v>19</v>
      </c>
      <c r="F173" s="213" t="s">
        <v>150</v>
      </c>
      <c r="G173" s="211"/>
      <c r="H173" s="214">
        <v>32</v>
      </c>
      <c r="I173" s="215"/>
      <c r="J173" s="211"/>
      <c r="K173" s="211"/>
      <c r="L173" s="216"/>
      <c r="M173" s="217"/>
      <c r="N173" s="218"/>
      <c r="O173" s="218"/>
      <c r="P173" s="218"/>
      <c r="Q173" s="218"/>
      <c r="R173" s="218"/>
      <c r="S173" s="218"/>
      <c r="T173" s="219"/>
      <c r="AT173" s="220" t="s">
        <v>147</v>
      </c>
      <c r="AU173" s="220" t="s">
        <v>82</v>
      </c>
      <c r="AV173" s="14" t="s">
        <v>139</v>
      </c>
      <c r="AW173" s="14" t="s">
        <v>35</v>
      </c>
      <c r="AX173" s="14" t="s">
        <v>80</v>
      </c>
      <c r="AY173" s="220" t="s">
        <v>132</v>
      </c>
    </row>
    <row r="174" spans="1:65" s="2" customFormat="1" ht="16.5" customHeight="1">
      <c r="A174" s="34"/>
      <c r="B174" s="35"/>
      <c r="C174" s="178" t="s">
        <v>8</v>
      </c>
      <c r="D174" s="178" t="s">
        <v>134</v>
      </c>
      <c r="E174" s="179" t="s">
        <v>254</v>
      </c>
      <c r="F174" s="180" t="s">
        <v>255</v>
      </c>
      <c r="G174" s="181" t="s">
        <v>182</v>
      </c>
      <c r="H174" s="182">
        <v>2796</v>
      </c>
      <c r="I174" s="183"/>
      <c r="J174" s="184">
        <f>ROUND(I174*H174,2)</f>
        <v>0</v>
      </c>
      <c r="K174" s="180" t="s">
        <v>19</v>
      </c>
      <c r="L174" s="39"/>
      <c r="M174" s="185" t="s">
        <v>19</v>
      </c>
      <c r="N174" s="186" t="s">
        <v>44</v>
      </c>
      <c r="O174" s="64"/>
      <c r="P174" s="187">
        <f>O174*H174</f>
        <v>0</v>
      </c>
      <c r="Q174" s="187">
        <v>0</v>
      </c>
      <c r="R174" s="187">
        <f>Q174*H174</f>
        <v>0</v>
      </c>
      <c r="S174" s="187">
        <v>0</v>
      </c>
      <c r="T174" s="188">
        <f>S174*H174</f>
        <v>0</v>
      </c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R174" s="189" t="s">
        <v>139</v>
      </c>
      <c r="AT174" s="189" t="s">
        <v>134</v>
      </c>
      <c r="AU174" s="189" t="s">
        <v>82</v>
      </c>
      <c r="AY174" s="17" t="s">
        <v>132</v>
      </c>
      <c r="BE174" s="190">
        <f>IF(N174="základní",J174,0)</f>
        <v>0</v>
      </c>
      <c r="BF174" s="190">
        <f>IF(N174="snížená",J174,0)</f>
        <v>0</v>
      </c>
      <c r="BG174" s="190">
        <f>IF(N174="zákl. přenesená",J174,0)</f>
        <v>0</v>
      </c>
      <c r="BH174" s="190">
        <f>IF(N174="sníž. přenesená",J174,0)</f>
        <v>0</v>
      </c>
      <c r="BI174" s="190">
        <f>IF(N174="nulová",J174,0)</f>
        <v>0</v>
      </c>
      <c r="BJ174" s="17" t="s">
        <v>80</v>
      </c>
      <c r="BK174" s="190">
        <f>ROUND(I174*H174,2)</f>
        <v>0</v>
      </c>
      <c r="BL174" s="17" t="s">
        <v>139</v>
      </c>
      <c r="BM174" s="189" t="s">
        <v>256</v>
      </c>
    </row>
    <row r="175" spans="1:65" s="2" customFormat="1" ht="11.25">
      <c r="A175" s="34"/>
      <c r="B175" s="35"/>
      <c r="C175" s="36"/>
      <c r="D175" s="191" t="s">
        <v>141</v>
      </c>
      <c r="E175" s="36"/>
      <c r="F175" s="192" t="s">
        <v>255</v>
      </c>
      <c r="G175" s="36"/>
      <c r="H175" s="36"/>
      <c r="I175" s="193"/>
      <c r="J175" s="36"/>
      <c r="K175" s="36"/>
      <c r="L175" s="39"/>
      <c r="M175" s="194"/>
      <c r="N175" s="195"/>
      <c r="O175" s="64"/>
      <c r="P175" s="64"/>
      <c r="Q175" s="64"/>
      <c r="R175" s="64"/>
      <c r="S175" s="64"/>
      <c r="T175" s="65"/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T175" s="17" t="s">
        <v>141</v>
      </c>
      <c r="AU175" s="17" t="s">
        <v>82</v>
      </c>
    </row>
    <row r="176" spans="1:65" s="2" customFormat="1" ht="19.5">
      <c r="A176" s="34"/>
      <c r="B176" s="35"/>
      <c r="C176" s="36"/>
      <c r="D176" s="191" t="s">
        <v>145</v>
      </c>
      <c r="E176" s="36"/>
      <c r="F176" s="198" t="s">
        <v>257</v>
      </c>
      <c r="G176" s="36"/>
      <c r="H176" s="36"/>
      <c r="I176" s="193"/>
      <c r="J176" s="36"/>
      <c r="K176" s="36"/>
      <c r="L176" s="39"/>
      <c r="M176" s="194"/>
      <c r="N176" s="195"/>
      <c r="O176" s="64"/>
      <c r="P176" s="64"/>
      <c r="Q176" s="64"/>
      <c r="R176" s="64"/>
      <c r="S176" s="64"/>
      <c r="T176" s="65"/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T176" s="17" t="s">
        <v>145</v>
      </c>
      <c r="AU176" s="17" t="s">
        <v>82</v>
      </c>
    </row>
    <row r="177" spans="1:65" s="13" customFormat="1" ht="11.25">
      <c r="B177" s="199"/>
      <c r="C177" s="200"/>
      <c r="D177" s="191" t="s">
        <v>147</v>
      </c>
      <c r="E177" s="201" t="s">
        <v>19</v>
      </c>
      <c r="F177" s="202" t="s">
        <v>258</v>
      </c>
      <c r="G177" s="200"/>
      <c r="H177" s="203">
        <v>2796</v>
      </c>
      <c r="I177" s="204"/>
      <c r="J177" s="200"/>
      <c r="K177" s="200"/>
      <c r="L177" s="205"/>
      <c r="M177" s="206"/>
      <c r="N177" s="207"/>
      <c r="O177" s="207"/>
      <c r="P177" s="207"/>
      <c r="Q177" s="207"/>
      <c r="R177" s="207"/>
      <c r="S177" s="207"/>
      <c r="T177" s="208"/>
      <c r="AT177" s="209" t="s">
        <v>147</v>
      </c>
      <c r="AU177" s="209" t="s">
        <v>82</v>
      </c>
      <c r="AV177" s="13" t="s">
        <v>82</v>
      </c>
      <c r="AW177" s="13" t="s">
        <v>35</v>
      </c>
      <c r="AX177" s="13" t="s">
        <v>80</v>
      </c>
      <c r="AY177" s="209" t="s">
        <v>132</v>
      </c>
    </row>
    <row r="178" spans="1:65" s="2" customFormat="1" ht="16.5" customHeight="1">
      <c r="A178" s="34"/>
      <c r="B178" s="35"/>
      <c r="C178" s="178" t="s">
        <v>259</v>
      </c>
      <c r="D178" s="178" t="s">
        <v>134</v>
      </c>
      <c r="E178" s="179" t="s">
        <v>260</v>
      </c>
      <c r="F178" s="180" t="s">
        <v>261</v>
      </c>
      <c r="G178" s="181" t="s">
        <v>182</v>
      </c>
      <c r="H178" s="182">
        <v>1475</v>
      </c>
      <c r="I178" s="183"/>
      <c r="J178" s="184">
        <f>ROUND(I178*H178,2)</f>
        <v>0</v>
      </c>
      <c r="K178" s="180" t="s">
        <v>19</v>
      </c>
      <c r="L178" s="39"/>
      <c r="M178" s="185" t="s">
        <v>19</v>
      </c>
      <c r="N178" s="186" t="s">
        <v>44</v>
      </c>
      <c r="O178" s="64"/>
      <c r="P178" s="187">
        <f>O178*H178</f>
        <v>0</v>
      </c>
      <c r="Q178" s="187">
        <v>0</v>
      </c>
      <c r="R178" s="187">
        <f>Q178*H178</f>
        <v>0</v>
      </c>
      <c r="S178" s="187">
        <v>0</v>
      </c>
      <c r="T178" s="188">
        <f>S178*H178</f>
        <v>0</v>
      </c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R178" s="189" t="s">
        <v>139</v>
      </c>
      <c r="AT178" s="189" t="s">
        <v>134</v>
      </c>
      <c r="AU178" s="189" t="s">
        <v>82</v>
      </c>
      <c r="AY178" s="17" t="s">
        <v>132</v>
      </c>
      <c r="BE178" s="190">
        <f>IF(N178="základní",J178,0)</f>
        <v>0</v>
      </c>
      <c r="BF178" s="190">
        <f>IF(N178="snížená",J178,0)</f>
        <v>0</v>
      </c>
      <c r="BG178" s="190">
        <f>IF(N178="zákl. přenesená",J178,0)</f>
        <v>0</v>
      </c>
      <c r="BH178" s="190">
        <f>IF(N178="sníž. přenesená",J178,0)</f>
        <v>0</v>
      </c>
      <c r="BI178" s="190">
        <f>IF(N178="nulová",J178,0)</f>
        <v>0</v>
      </c>
      <c r="BJ178" s="17" t="s">
        <v>80</v>
      </c>
      <c r="BK178" s="190">
        <f>ROUND(I178*H178,2)</f>
        <v>0</v>
      </c>
      <c r="BL178" s="17" t="s">
        <v>139</v>
      </c>
      <c r="BM178" s="189" t="s">
        <v>262</v>
      </c>
    </row>
    <row r="179" spans="1:65" s="2" customFormat="1" ht="11.25">
      <c r="A179" s="34"/>
      <c r="B179" s="35"/>
      <c r="C179" s="36"/>
      <c r="D179" s="191" t="s">
        <v>141</v>
      </c>
      <c r="E179" s="36"/>
      <c r="F179" s="192" t="s">
        <v>261</v>
      </c>
      <c r="G179" s="36"/>
      <c r="H179" s="36"/>
      <c r="I179" s="193"/>
      <c r="J179" s="36"/>
      <c r="K179" s="36"/>
      <c r="L179" s="39"/>
      <c r="M179" s="194"/>
      <c r="N179" s="195"/>
      <c r="O179" s="64"/>
      <c r="P179" s="64"/>
      <c r="Q179" s="64"/>
      <c r="R179" s="64"/>
      <c r="S179" s="64"/>
      <c r="T179" s="65"/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T179" s="17" t="s">
        <v>141</v>
      </c>
      <c r="AU179" s="17" t="s">
        <v>82</v>
      </c>
    </row>
    <row r="180" spans="1:65" s="13" customFormat="1" ht="11.25">
      <c r="B180" s="199"/>
      <c r="C180" s="200"/>
      <c r="D180" s="191" t="s">
        <v>147</v>
      </c>
      <c r="E180" s="201" t="s">
        <v>19</v>
      </c>
      <c r="F180" s="202" t="s">
        <v>263</v>
      </c>
      <c r="G180" s="200"/>
      <c r="H180" s="203">
        <v>1475</v>
      </c>
      <c r="I180" s="204"/>
      <c r="J180" s="200"/>
      <c r="K180" s="200"/>
      <c r="L180" s="205"/>
      <c r="M180" s="206"/>
      <c r="N180" s="207"/>
      <c r="O180" s="207"/>
      <c r="P180" s="207"/>
      <c r="Q180" s="207"/>
      <c r="R180" s="207"/>
      <c r="S180" s="207"/>
      <c r="T180" s="208"/>
      <c r="AT180" s="209" t="s">
        <v>147</v>
      </c>
      <c r="AU180" s="209" t="s">
        <v>82</v>
      </c>
      <c r="AV180" s="13" t="s">
        <v>82</v>
      </c>
      <c r="AW180" s="13" t="s">
        <v>35</v>
      </c>
      <c r="AX180" s="13" t="s">
        <v>80</v>
      </c>
      <c r="AY180" s="209" t="s">
        <v>132</v>
      </c>
    </row>
    <row r="181" spans="1:65" s="2" customFormat="1" ht="16.5" customHeight="1">
      <c r="A181" s="34"/>
      <c r="B181" s="35"/>
      <c r="C181" s="221" t="s">
        <v>264</v>
      </c>
      <c r="D181" s="221" t="s">
        <v>171</v>
      </c>
      <c r="E181" s="222" t="s">
        <v>166</v>
      </c>
      <c r="F181" s="223" t="s">
        <v>265</v>
      </c>
      <c r="G181" s="224" t="s">
        <v>174</v>
      </c>
      <c r="H181" s="225">
        <v>464.9</v>
      </c>
      <c r="I181" s="226"/>
      <c r="J181" s="227">
        <f>ROUND(I181*H181,2)</f>
        <v>0</v>
      </c>
      <c r="K181" s="223" t="s">
        <v>19</v>
      </c>
      <c r="L181" s="228"/>
      <c r="M181" s="229" t="s">
        <v>19</v>
      </c>
      <c r="N181" s="230" t="s">
        <v>44</v>
      </c>
      <c r="O181" s="64"/>
      <c r="P181" s="187">
        <f>O181*H181</f>
        <v>0</v>
      </c>
      <c r="Q181" s="187">
        <v>0</v>
      </c>
      <c r="R181" s="187">
        <f>Q181*H181</f>
        <v>0</v>
      </c>
      <c r="S181" s="187">
        <v>0</v>
      </c>
      <c r="T181" s="188">
        <f>S181*H181</f>
        <v>0</v>
      </c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R181" s="189" t="s">
        <v>175</v>
      </c>
      <c r="AT181" s="189" t="s">
        <v>171</v>
      </c>
      <c r="AU181" s="189" t="s">
        <v>82</v>
      </c>
      <c r="AY181" s="17" t="s">
        <v>132</v>
      </c>
      <c r="BE181" s="190">
        <f>IF(N181="základní",J181,0)</f>
        <v>0</v>
      </c>
      <c r="BF181" s="190">
        <f>IF(N181="snížená",J181,0)</f>
        <v>0</v>
      </c>
      <c r="BG181" s="190">
        <f>IF(N181="zákl. přenesená",J181,0)</f>
        <v>0</v>
      </c>
      <c r="BH181" s="190">
        <f>IF(N181="sníž. přenesená",J181,0)</f>
        <v>0</v>
      </c>
      <c r="BI181" s="190">
        <f>IF(N181="nulová",J181,0)</f>
        <v>0</v>
      </c>
      <c r="BJ181" s="17" t="s">
        <v>80</v>
      </c>
      <c r="BK181" s="190">
        <f>ROUND(I181*H181,2)</f>
        <v>0</v>
      </c>
      <c r="BL181" s="17" t="s">
        <v>139</v>
      </c>
      <c r="BM181" s="189" t="s">
        <v>266</v>
      </c>
    </row>
    <row r="182" spans="1:65" s="2" customFormat="1" ht="11.25">
      <c r="A182" s="34"/>
      <c r="B182" s="35"/>
      <c r="C182" s="36"/>
      <c r="D182" s="191" t="s">
        <v>141</v>
      </c>
      <c r="E182" s="36"/>
      <c r="F182" s="192" t="s">
        <v>265</v>
      </c>
      <c r="G182" s="36"/>
      <c r="H182" s="36"/>
      <c r="I182" s="193"/>
      <c r="J182" s="36"/>
      <c r="K182" s="36"/>
      <c r="L182" s="39"/>
      <c r="M182" s="194"/>
      <c r="N182" s="195"/>
      <c r="O182" s="64"/>
      <c r="P182" s="64"/>
      <c r="Q182" s="64"/>
      <c r="R182" s="64"/>
      <c r="S182" s="64"/>
      <c r="T182" s="65"/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T182" s="17" t="s">
        <v>141</v>
      </c>
      <c r="AU182" s="17" t="s">
        <v>82</v>
      </c>
    </row>
    <row r="183" spans="1:65" s="2" customFormat="1" ht="19.5">
      <c r="A183" s="34"/>
      <c r="B183" s="35"/>
      <c r="C183" s="36"/>
      <c r="D183" s="191" t="s">
        <v>145</v>
      </c>
      <c r="E183" s="36"/>
      <c r="F183" s="198" t="s">
        <v>267</v>
      </c>
      <c r="G183" s="36"/>
      <c r="H183" s="36"/>
      <c r="I183" s="193"/>
      <c r="J183" s="36"/>
      <c r="K183" s="36"/>
      <c r="L183" s="39"/>
      <c r="M183" s="194"/>
      <c r="N183" s="195"/>
      <c r="O183" s="64"/>
      <c r="P183" s="64"/>
      <c r="Q183" s="64"/>
      <c r="R183" s="64"/>
      <c r="S183" s="64"/>
      <c r="T183" s="65"/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T183" s="17" t="s">
        <v>145</v>
      </c>
      <c r="AU183" s="17" t="s">
        <v>82</v>
      </c>
    </row>
    <row r="184" spans="1:65" s="13" customFormat="1" ht="11.25">
      <c r="B184" s="199"/>
      <c r="C184" s="200"/>
      <c r="D184" s="191" t="s">
        <v>147</v>
      </c>
      <c r="E184" s="201" t="s">
        <v>19</v>
      </c>
      <c r="F184" s="202" t="s">
        <v>268</v>
      </c>
      <c r="G184" s="200"/>
      <c r="H184" s="203">
        <v>32</v>
      </c>
      <c r="I184" s="204"/>
      <c r="J184" s="200"/>
      <c r="K184" s="200"/>
      <c r="L184" s="205"/>
      <c r="M184" s="206"/>
      <c r="N184" s="207"/>
      <c r="O184" s="207"/>
      <c r="P184" s="207"/>
      <c r="Q184" s="207"/>
      <c r="R184" s="207"/>
      <c r="S184" s="207"/>
      <c r="T184" s="208"/>
      <c r="AT184" s="209" t="s">
        <v>147</v>
      </c>
      <c r="AU184" s="209" t="s">
        <v>82</v>
      </c>
      <c r="AV184" s="13" t="s">
        <v>82</v>
      </c>
      <c r="AW184" s="13" t="s">
        <v>35</v>
      </c>
      <c r="AX184" s="13" t="s">
        <v>73</v>
      </c>
      <c r="AY184" s="209" t="s">
        <v>132</v>
      </c>
    </row>
    <row r="185" spans="1:65" s="13" customFormat="1" ht="11.25">
      <c r="B185" s="199"/>
      <c r="C185" s="200"/>
      <c r="D185" s="191" t="s">
        <v>147</v>
      </c>
      <c r="E185" s="201" t="s">
        <v>19</v>
      </c>
      <c r="F185" s="202" t="s">
        <v>269</v>
      </c>
      <c r="G185" s="200"/>
      <c r="H185" s="203">
        <v>432.9</v>
      </c>
      <c r="I185" s="204"/>
      <c r="J185" s="200"/>
      <c r="K185" s="200"/>
      <c r="L185" s="205"/>
      <c r="M185" s="206"/>
      <c r="N185" s="207"/>
      <c r="O185" s="207"/>
      <c r="P185" s="207"/>
      <c r="Q185" s="207"/>
      <c r="R185" s="207"/>
      <c r="S185" s="207"/>
      <c r="T185" s="208"/>
      <c r="AT185" s="209" t="s">
        <v>147</v>
      </c>
      <c r="AU185" s="209" t="s">
        <v>82</v>
      </c>
      <c r="AV185" s="13" t="s">
        <v>82</v>
      </c>
      <c r="AW185" s="13" t="s">
        <v>35</v>
      </c>
      <c r="AX185" s="13" t="s">
        <v>73</v>
      </c>
      <c r="AY185" s="209" t="s">
        <v>132</v>
      </c>
    </row>
    <row r="186" spans="1:65" s="14" customFormat="1" ht="11.25">
      <c r="B186" s="210"/>
      <c r="C186" s="211"/>
      <c r="D186" s="191" t="s">
        <v>147</v>
      </c>
      <c r="E186" s="212" t="s">
        <v>19</v>
      </c>
      <c r="F186" s="213" t="s">
        <v>150</v>
      </c>
      <c r="G186" s="211"/>
      <c r="H186" s="214">
        <v>464.9</v>
      </c>
      <c r="I186" s="215"/>
      <c r="J186" s="211"/>
      <c r="K186" s="211"/>
      <c r="L186" s="216"/>
      <c r="M186" s="217"/>
      <c r="N186" s="218"/>
      <c r="O186" s="218"/>
      <c r="P186" s="218"/>
      <c r="Q186" s="218"/>
      <c r="R186" s="218"/>
      <c r="S186" s="218"/>
      <c r="T186" s="219"/>
      <c r="AT186" s="220" t="s">
        <v>147</v>
      </c>
      <c r="AU186" s="220" t="s">
        <v>82</v>
      </c>
      <c r="AV186" s="14" t="s">
        <v>139</v>
      </c>
      <c r="AW186" s="14" t="s">
        <v>35</v>
      </c>
      <c r="AX186" s="14" t="s">
        <v>80</v>
      </c>
      <c r="AY186" s="220" t="s">
        <v>132</v>
      </c>
    </row>
    <row r="187" spans="1:65" s="2" customFormat="1" ht="16.5" customHeight="1">
      <c r="A187" s="34"/>
      <c r="B187" s="35"/>
      <c r="C187" s="178" t="s">
        <v>270</v>
      </c>
      <c r="D187" s="178" t="s">
        <v>134</v>
      </c>
      <c r="E187" s="179" t="s">
        <v>271</v>
      </c>
      <c r="F187" s="180" t="s">
        <v>272</v>
      </c>
      <c r="G187" s="181" t="s">
        <v>161</v>
      </c>
      <c r="H187" s="182">
        <v>33662</v>
      </c>
      <c r="I187" s="183"/>
      <c r="J187" s="184">
        <f>ROUND(I187*H187,2)</f>
        <v>0</v>
      </c>
      <c r="K187" s="180" t="s">
        <v>138</v>
      </c>
      <c r="L187" s="39"/>
      <c r="M187" s="185" t="s">
        <v>19</v>
      </c>
      <c r="N187" s="186" t="s">
        <v>44</v>
      </c>
      <c r="O187" s="64"/>
      <c r="P187" s="187">
        <f>O187*H187</f>
        <v>0</v>
      </c>
      <c r="Q187" s="187">
        <v>0</v>
      </c>
      <c r="R187" s="187">
        <f>Q187*H187</f>
        <v>0</v>
      </c>
      <c r="S187" s="187">
        <v>0</v>
      </c>
      <c r="T187" s="188">
        <f>S187*H187</f>
        <v>0</v>
      </c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R187" s="189" t="s">
        <v>139</v>
      </c>
      <c r="AT187" s="189" t="s">
        <v>134</v>
      </c>
      <c r="AU187" s="189" t="s">
        <v>82</v>
      </c>
      <c r="AY187" s="17" t="s">
        <v>132</v>
      </c>
      <c r="BE187" s="190">
        <f>IF(N187="základní",J187,0)</f>
        <v>0</v>
      </c>
      <c r="BF187" s="190">
        <f>IF(N187="snížená",J187,0)</f>
        <v>0</v>
      </c>
      <c r="BG187" s="190">
        <f>IF(N187="zákl. přenesená",J187,0)</f>
        <v>0</v>
      </c>
      <c r="BH187" s="190">
        <f>IF(N187="sníž. přenesená",J187,0)</f>
        <v>0</v>
      </c>
      <c r="BI187" s="190">
        <f>IF(N187="nulová",J187,0)</f>
        <v>0</v>
      </c>
      <c r="BJ187" s="17" t="s">
        <v>80</v>
      </c>
      <c r="BK187" s="190">
        <f>ROUND(I187*H187,2)</f>
        <v>0</v>
      </c>
      <c r="BL187" s="17" t="s">
        <v>139</v>
      </c>
      <c r="BM187" s="189" t="s">
        <v>273</v>
      </c>
    </row>
    <row r="188" spans="1:65" s="2" customFormat="1" ht="11.25">
      <c r="A188" s="34"/>
      <c r="B188" s="35"/>
      <c r="C188" s="36"/>
      <c r="D188" s="191" t="s">
        <v>141</v>
      </c>
      <c r="E188" s="36"/>
      <c r="F188" s="192" t="s">
        <v>274</v>
      </c>
      <c r="G188" s="36"/>
      <c r="H188" s="36"/>
      <c r="I188" s="193"/>
      <c r="J188" s="36"/>
      <c r="K188" s="36"/>
      <c r="L188" s="39"/>
      <c r="M188" s="194"/>
      <c r="N188" s="195"/>
      <c r="O188" s="64"/>
      <c r="P188" s="64"/>
      <c r="Q188" s="64"/>
      <c r="R188" s="64"/>
      <c r="S188" s="64"/>
      <c r="T188" s="65"/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T188" s="17" t="s">
        <v>141</v>
      </c>
      <c r="AU188" s="17" t="s">
        <v>82</v>
      </c>
    </row>
    <row r="189" spans="1:65" s="2" customFormat="1" ht="11.25">
      <c r="A189" s="34"/>
      <c r="B189" s="35"/>
      <c r="C189" s="36"/>
      <c r="D189" s="196" t="s">
        <v>143</v>
      </c>
      <c r="E189" s="36"/>
      <c r="F189" s="197" t="s">
        <v>275</v>
      </c>
      <c r="G189" s="36"/>
      <c r="H189" s="36"/>
      <c r="I189" s="193"/>
      <c r="J189" s="36"/>
      <c r="K189" s="36"/>
      <c r="L189" s="39"/>
      <c r="M189" s="194"/>
      <c r="N189" s="195"/>
      <c r="O189" s="64"/>
      <c r="P189" s="64"/>
      <c r="Q189" s="64"/>
      <c r="R189" s="64"/>
      <c r="S189" s="64"/>
      <c r="T189" s="65"/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T189" s="17" t="s">
        <v>143</v>
      </c>
      <c r="AU189" s="17" t="s">
        <v>82</v>
      </c>
    </row>
    <row r="190" spans="1:65" s="2" customFormat="1" ht="16.5" customHeight="1">
      <c r="A190" s="34"/>
      <c r="B190" s="35"/>
      <c r="C190" s="221" t="s">
        <v>276</v>
      </c>
      <c r="D190" s="221" t="s">
        <v>171</v>
      </c>
      <c r="E190" s="222" t="s">
        <v>277</v>
      </c>
      <c r="F190" s="223" t="s">
        <v>278</v>
      </c>
      <c r="G190" s="224" t="s">
        <v>174</v>
      </c>
      <c r="H190" s="225">
        <v>551.73</v>
      </c>
      <c r="I190" s="226"/>
      <c r="J190" s="227">
        <f>ROUND(I190*H190,2)</f>
        <v>0</v>
      </c>
      <c r="K190" s="223" t="s">
        <v>19</v>
      </c>
      <c r="L190" s="228"/>
      <c r="M190" s="229" t="s">
        <v>19</v>
      </c>
      <c r="N190" s="230" t="s">
        <v>44</v>
      </c>
      <c r="O190" s="64"/>
      <c r="P190" s="187">
        <f>O190*H190</f>
        <v>0</v>
      </c>
      <c r="Q190" s="187">
        <v>0</v>
      </c>
      <c r="R190" s="187">
        <f>Q190*H190</f>
        <v>0</v>
      </c>
      <c r="S190" s="187">
        <v>0</v>
      </c>
      <c r="T190" s="188">
        <f>S190*H190</f>
        <v>0</v>
      </c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R190" s="189" t="s">
        <v>175</v>
      </c>
      <c r="AT190" s="189" t="s">
        <v>171</v>
      </c>
      <c r="AU190" s="189" t="s">
        <v>82</v>
      </c>
      <c r="AY190" s="17" t="s">
        <v>132</v>
      </c>
      <c r="BE190" s="190">
        <f>IF(N190="základní",J190,0)</f>
        <v>0</v>
      </c>
      <c r="BF190" s="190">
        <f>IF(N190="snížená",J190,0)</f>
        <v>0</v>
      </c>
      <c r="BG190" s="190">
        <f>IF(N190="zákl. přenesená",J190,0)</f>
        <v>0</v>
      </c>
      <c r="BH190" s="190">
        <f>IF(N190="sníž. přenesená",J190,0)</f>
        <v>0</v>
      </c>
      <c r="BI190" s="190">
        <f>IF(N190="nulová",J190,0)</f>
        <v>0</v>
      </c>
      <c r="BJ190" s="17" t="s">
        <v>80</v>
      </c>
      <c r="BK190" s="190">
        <f>ROUND(I190*H190,2)</f>
        <v>0</v>
      </c>
      <c r="BL190" s="17" t="s">
        <v>139</v>
      </c>
      <c r="BM190" s="189" t="s">
        <v>279</v>
      </c>
    </row>
    <row r="191" spans="1:65" s="2" customFormat="1" ht="11.25">
      <c r="A191" s="34"/>
      <c r="B191" s="35"/>
      <c r="C191" s="36"/>
      <c r="D191" s="191" t="s">
        <v>141</v>
      </c>
      <c r="E191" s="36"/>
      <c r="F191" s="192" t="s">
        <v>278</v>
      </c>
      <c r="G191" s="36"/>
      <c r="H191" s="36"/>
      <c r="I191" s="193"/>
      <c r="J191" s="36"/>
      <c r="K191" s="36"/>
      <c r="L191" s="39"/>
      <c r="M191" s="194"/>
      <c r="N191" s="195"/>
      <c r="O191" s="64"/>
      <c r="P191" s="64"/>
      <c r="Q191" s="64"/>
      <c r="R191" s="64"/>
      <c r="S191" s="64"/>
      <c r="T191" s="65"/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T191" s="17" t="s">
        <v>141</v>
      </c>
      <c r="AU191" s="17" t="s">
        <v>82</v>
      </c>
    </row>
    <row r="192" spans="1:65" s="2" customFormat="1" ht="19.5">
      <c r="A192" s="34"/>
      <c r="B192" s="35"/>
      <c r="C192" s="36"/>
      <c r="D192" s="191" t="s">
        <v>145</v>
      </c>
      <c r="E192" s="36"/>
      <c r="F192" s="198" t="s">
        <v>280</v>
      </c>
      <c r="G192" s="36"/>
      <c r="H192" s="36"/>
      <c r="I192" s="193"/>
      <c r="J192" s="36"/>
      <c r="K192" s="36"/>
      <c r="L192" s="39"/>
      <c r="M192" s="194"/>
      <c r="N192" s="195"/>
      <c r="O192" s="64"/>
      <c r="P192" s="64"/>
      <c r="Q192" s="64"/>
      <c r="R192" s="64"/>
      <c r="S192" s="64"/>
      <c r="T192" s="65"/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T192" s="17" t="s">
        <v>145</v>
      </c>
      <c r="AU192" s="17" t="s">
        <v>82</v>
      </c>
    </row>
    <row r="193" spans="1:65" s="13" customFormat="1" ht="11.25">
      <c r="B193" s="199"/>
      <c r="C193" s="200"/>
      <c r="D193" s="191" t="s">
        <v>147</v>
      </c>
      <c r="E193" s="201" t="s">
        <v>19</v>
      </c>
      <c r="F193" s="202" t="s">
        <v>281</v>
      </c>
      <c r="G193" s="200"/>
      <c r="H193" s="203">
        <v>551.73</v>
      </c>
      <c r="I193" s="204"/>
      <c r="J193" s="200"/>
      <c r="K193" s="200"/>
      <c r="L193" s="205"/>
      <c r="M193" s="206"/>
      <c r="N193" s="207"/>
      <c r="O193" s="207"/>
      <c r="P193" s="207"/>
      <c r="Q193" s="207"/>
      <c r="R193" s="207"/>
      <c r="S193" s="207"/>
      <c r="T193" s="208"/>
      <c r="AT193" s="209" t="s">
        <v>147</v>
      </c>
      <c r="AU193" s="209" t="s">
        <v>82</v>
      </c>
      <c r="AV193" s="13" t="s">
        <v>82</v>
      </c>
      <c r="AW193" s="13" t="s">
        <v>35</v>
      </c>
      <c r="AX193" s="13" t="s">
        <v>80</v>
      </c>
      <c r="AY193" s="209" t="s">
        <v>132</v>
      </c>
    </row>
    <row r="194" spans="1:65" s="2" customFormat="1" ht="16.5" customHeight="1">
      <c r="A194" s="34"/>
      <c r="B194" s="35"/>
      <c r="C194" s="221" t="s">
        <v>282</v>
      </c>
      <c r="D194" s="221" t="s">
        <v>171</v>
      </c>
      <c r="E194" s="222" t="s">
        <v>283</v>
      </c>
      <c r="F194" s="223" t="s">
        <v>284</v>
      </c>
      <c r="G194" s="224" t="s">
        <v>174</v>
      </c>
      <c r="H194" s="225">
        <v>238.77</v>
      </c>
      <c r="I194" s="226"/>
      <c r="J194" s="227">
        <f>ROUND(I194*H194,2)</f>
        <v>0</v>
      </c>
      <c r="K194" s="223" t="s">
        <v>19</v>
      </c>
      <c r="L194" s="228"/>
      <c r="M194" s="229" t="s">
        <v>19</v>
      </c>
      <c r="N194" s="230" t="s">
        <v>44</v>
      </c>
      <c r="O194" s="64"/>
      <c r="P194" s="187">
        <f>O194*H194</f>
        <v>0</v>
      </c>
      <c r="Q194" s="187">
        <v>0</v>
      </c>
      <c r="R194" s="187">
        <f>Q194*H194</f>
        <v>0</v>
      </c>
      <c r="S194" s="187">
        <v>0</v>
      </c>
      <c r="T194" s="188">
        <f>S194*H194</f>
        <v>0</v>
      </c>
      <c r="U194" s="34"/>
      <c r="V194" s="34"/>
      <c r="W194" s="34"/>
      <c r="X194" s="34"/>
      <c r="Y194" s="34"/>
      <c r="Z194" s="34"/>
      <c r="AA194" s="34"/>
      <c r="AB194" s="34"/>
      <c r="AC194" s="34"/>
      <c r="AD194" s="34"/>
      <c r="AE194" s="34"/>
      <c r="AR194" s="189" t="s">
        <v>175</v>
      </c>
      <c r="AT194" s="189" t="s">
        <v>171</v>
      </c>
      <c r="AU194" s="189" t="s">
        <v>82</v>
      </c>
      <c r="AY194" s="17" t="s">
        <v>132</v>
      </c>
      <c r="BE194" s="190">
        <f>IF(N194="základní",J194,0)</f>
        <v>0</v>
      </c>
      <c r="BF194" s="190">
        <f>IF(N194="snížená",J194,0)</f>
        <v>0</v>
      </c>
      <c r="BG194" s="190">
        <f>IF(N194="zákl. přenesená",J194,0)</f>
        <v>0</v>
      </c>
      <c r="BH194" s="190">
        <f>IF(N194="sníž. přenesená",J194,0)</f>
        <v>0</v>
      </c>
      <c r="BI194" s="190">
        <f>IF(N194="nulová",J194,0)</f>
        <v>0</v>
      </c>
      <c r="BJ194" s="17" t="s">
        <v>80</v>
      </c>
      <c r="BK194" s="190">
        <f>ROUND(I194*H194,2)</f>
        <v>0</v>
      </c>
      <c r="BL194" s="17" t="s">
        <v>139</v>
      </c>
      <c r="BM194" s="189" t="s">
        <v>285</v>
      </c>
    </row>
    <row r="195" spans="1:65" s="2" customFormat="1" ht="11.25">
      <c r="A195" s="34"/>
      <c r="B195" s="35"/>
      <c r="C195" s="36"/>
      <c r="D195" s="191" t="s">
        <v>141</v>
      </c>
      <c r="E195" s="36"/>
      <c r="F195" s="192" t="s">
        <v>284</v>
      </c>
      <c r="G195" s="36"/>
      <c r="H195" s="36"/>
      <c r="I195" s="193"/>
      <c r="J195" s="36"/>
      <c r="K195" s="36"/>
      <c r="L195" s="39"/>
      <c r="M195" s="194"/>
      <c r="N195" s="195"/>
      <c r="O195" s="64"/>
      <c r="P195" s="64"/>
      <c r="Q195" s="64"/>
      <c r="R195" s="64"/>
      <c r="S195" s="64"/>
      <c r="T195" s="65"/>
      <c r="U195" s="34"/>
      <c r="V195" s="34"/>
      <c r="W195" s="34"/>
      <c r="X195" s="34"/>
      <c r="Y195" s="34"/>
      <c r="Z195" s="34"/>
      <c r="AA195" s="34"/>
      <c r="AB195" s="34"/>
      <c r="AC195" s="34"/>
      <c r="AD195" s="34"/>
      <c r="AE195" s="34"/>
      <c r="AT195" s="17" t="s">
        <v>141</v>
      </c>
      <c r="AU195" s="17" t="s">
        <v>82</v>
      </c>
    </row>
    <row r="196" spans="1:65" s="2" customFormat="1" ht="19.5">
      <c r="A196" s="34"/>
      <c r="B196" s="35"/>
      <c r="C196" s="36"/>
      <c r="D196" s="191" t="s">
        <v>145</v>
      </c>
      <c r="E196" s="36"/>
      <c r="F196" s="198" t="s">
        <v>286</v>
      </c>
      <c r="G196" s="36"/>
      <c r="H196" s="36"/>
      <c r="I196" s="193"/>
      <c r="J196" s="36"/>
      <c r="K196" s="36"/>
      <c r="L196" s="39"/>
      <c r="M196" s="194"/>
      <c r="N196" s="195"/>
      <c r="O196" s="64"/>
      <c r="P196" s="64"/>
      <c r="Q196" s="64"/>
      <c r="R196" s="64"/>
      <c r="S196" s="64"/>
      <c r="T196" s="65"/>
      <c r="U196" s="34"/>
      <c r="V196" s="34"/>
      <c r="W196" s="34"/>
      <c r="X196" s="34"/>
      <c r="Y196" s="34"/>
      <c r="Z196" s="34"/>
      <c r="AA196" s="34"/>
      <c r="AB196" s="34"/>
      <c r="AC196" s="34"/>
      <c r="AD196" s="34"/>
      <c r="AE196" s="34"/>
      <c r="AT196" s="17" t="s">
        <v>145</v>
      </c>
      <c r="AU196" s="17" t="s">
        <v>82</v>
      </c>
    </row>
    <row r="197" spans="1:65" s="13" customFormat="1" ht="11.25">
      <c r="B197" s="199"/>
      <c r="C197" s="200"/>
      <c r="D197" s="191" t="s">
        <v>147</v>
      </c>
      <c r="E197" s="201" t="s">
        <v>19</v>
      </c>
      <c r="F197" s="202" t="s">
        <v>287</v>
      </c>
      <c r="G197" s="200"/>
      <c r="H197" s="203">
        <v>238.77</v>
      </c>
      <c r="I197" s="204"/>
      <c r="J197" s="200"/>
      <c r="K197" s="200"/>
      <c r="L197" s="205"/>
      <c r="M197" s="206"/>
      <c r="N197" s="207"/>
      <c r="O197" s="207"/>
      <c r="P197" s="207"/>
      <c r="Q197" s="207"/>
      <c r="R197" s="207"/>
      <c r="S197" s="207"/>
      <c r="T197" s="208"/>
      <c r="AT197" s="209" t="s">
        <v>147</v>
      </c>
      <c r="AU197" s="209" t="s">
        <v>82</v>
      </c>
      <c r="AV197" s="13" t="s">
        <v>82</v>
      </c>
      <c r="AW197" s="13" t="s">
        <v>35</v>
      </c>
      <c r="AX197" s="13" t="s">
        <v>80</v>
      </c>
      <c r="AY197" s="209" t="s">
        <v>132</v>
      </c>
    </row>
    <row r="198" spans="1:65" s="2" customFormat="1" ht="16.5" customHeight="1">
      <c r="A198" s="34"/>
      <c r="B198" s="35"/>
      <c r="C198" s="221" t="s">
        <v>7</v>
      </c>
      <c r="D198" s="221" t="s">
        <v>171</v>
      </c>
      <c r="E198" s="222" t="s">
        <v>288</v>
      </c>
      <c r="F198" s="223" t="s">
        <v>289</v>
      </c>
      <c r="G198" s="224" t="s">
        <v>174</v>
      </c>
      <c r="H198" s="225">
        <v>46.215000000000003</v>
      </c>
      <c r="I198" s="226"/>
      <c r="J198" s="227">
        <f>ROUND(I198*H198,2)</f>
        <v>0</v>
      </c>
      <c r="K198" s="223" t="s">
        <v>19</v>
      </c>
      <c r="L198" s="228"/>
      <c r="M198" s="229" t="s">
        <v>19</v>
      </c>
      <c r="N198" s="230" t="s">
        <v>44</v>
      </c>
      <c r="O198" s="64"/>
      <c r="P198" s="187">
        <f>O198*H198</f>
        <v>0</v>
      </c>
      <c r="Q198" s="187">
        <v>0</v>
      </c>
      <c r="R198" s="187">
        <f>Q198*H198</f>
        <v>0</v>
      </c>
      <c r="S198" s="187">
        <v>0</v>
      </c>
      <c r="T198" s="188">
        <f>S198*H198</f>
        <v>0</v>
      </c>
      <c r="U198" s="34"/>
      <c r="V198" s="34"/>
      <c r="W198" s="34"/>
      <c r="X198" s="34"/>
      <c r="Y198" s="34"/>
      <c r="Z198" s="34"/>
      <c r="AA198" s="34"/>
      <c r="AB198" s="34"/>
      <c r="AC198" s="34"/>
      <c r="AD198" s="34"/>
      <c r="AE198" s="34"/>
      <c r="AR198" s="189" t="s">
        <v>175</v>
      </c>
      <c r="AT198" s="189" t="s">
        <v>171</v>
      </c>
      <c r="AU198" s="189" t="s">
        <v>82</v>
      </c>
      <c r="AY198" s="17" t="s">
        <v>132</v>
      </c>
      <c r="BE198" s="190">
        <f>IF(N198="základní",J198,0)</f>
        <v>0</v>
      </c>
      <c r="BF198" s="190">
        <f>IF(N198="snížená",J198,0)</f>
        <v>0</v>
      </c>
      <c r="BG198" s="190">
        <f>IF(N198="zákl. přenesená",J198,0)</f>
        <v>0</v>
      </c>
      <c r="BH198" s="190">
        <f>IF(N198="sníž. přenesená",J198,0)</f>
        <v>0</v>
      </c>
      <c r="BI198" s="190">
        <f>IF(N198="nulová",J198,0)</f>
        <v>0</v>
      </c>
      <c r="BJ198" s="17" t="s">
        <v>80</v>
      </c>
      <c r="BK198" s="190">
        <f>ROUND(I198*H198,2)</f>
        <v>0</v>
      </c>
      <c r="BL198" s="17" t="s">
        <v>139</v>
      </c>
      <c r="BM198" s="189" t="s">
        <v>290</v>
      </c>
    </row>
    <row r="199" spans="1:65" s="2" customFormat="1" ht="11.25">
      <c r="A199" s="34"/>
      <c r="B199" s="35"/>
      <c r="C199" s="36"/>
      <c r="D199" s="191" t="s">
        <v>141</v>
      </c>
      <c r="E199" s="36"/>
      <c r="F199" s="192" t="s">
        <v>289</v>
      </c>
      <c r="G199" s="36"/>
      <c r="H199" s="36"/>
      <c r="I199" s="193"/>
      <c r="J199" s="36"/>
      <c r="K199" s="36"/>
      <c r="L199" s="39"/>
      <c r="M199" s="194"/>
      <c r="N199" s="195"/>
      <c r="O199" s="64"/>
      <c r="P199" s="64"/>
      <c r="Q199" s="64"/>
      <c r="R199" s="64"/>
      <c r="S199" s="64"/>
      <c r="T199" s="65"/>
      <c r="U199" s="34"/>
      <c r="V199" s="34"/>
      <c r="W199" s="34"/>
      <c r="X199" s="34"/>
      <c r="Y199" s="34"/>
      <c r="Z199" s="34"/>
      <c r="AA199" s="34"/>
      <c r="AB199" s="34"/>
      <c r="AC199" s="34"/>
      <c r="AD199" s="34"/>
      <c r="AE199" s="34"/>
      <c r="AT199" s="17" t="s">
        <v>141</v>
      </c>
      <c r="AU199" s="17" t="s">
        <v>82</v>
      </c>
    </row>
    <row r="200" spans="1:65" s="2" customFormat="1" ht="19.5">
      <c r="A200" s="34"/>
      <c r="B200" s="35"/>
      <c r="C200" s="36"/>
      <c r="D200" s="191" t="s">
        <v>145</v>
      </c>
      <c r="E200" s="36"/>
      <c r="F200" s="198" t="s">
        <v>286</v>
      </c>
      <c r="G200" s="36"/>
      <c r="H200" s="36"/>
      <c r="I200" s="193"/>
      <c r="J200" s="36"/>
      <c r="K200" s="36"/>
      <c r="L200" s="39"/>
      <c r="M200" s="194"/>
      <c r="N200" s="195"/>
      <c r="O200" s="64"/>
      <c r="P200" s="64"/>
      <c r="Q200" s="64"/>
      <c r="R200" s="64"/>
      <c r="S200" s="64"/>
      <c r="T200" s="65"/>
      <c r="U200" s="34"/>
      <c r="V200" s="34"/>
      <c r="W200" s="34"/>
      <c r="X200" s="34"/>
      <c r="Y200" s="34"/>
      <c r="Z200" s="34"/>
      <c r="AA200" s="34"/>
      <c r="AB200" s="34"/>
      <c r="AC200" s="34"/>
      <c r="AD200" s="34"/>
      <c r="AE200" s="34"/>
      <c r="AT200" s="17" t="s">
        <v>145</v>
      </c>
      <c r="AU200" s="17" t="s">
        <v>82</v>
      </c>
    </row>
    <row r="201" spans="1:65" s="13" customFormat="1" ht="11.25">
      <c r="B201" s="199"/>
      <c r="C201" s="200"/>
      <c r="D201" s="191" t="s">
        <v>147</v>
      </c>
      <c r="E201" s="201" t="s">
        <v>19</v>
      </c>
      <c r="F201" s="202" t="s">
        <v>291</v>
      </c>
      <c r="G201" s="200"/>
      <c r="H201" s="203">
        <v>46.215000000000003</v>
      </c>
      <c r="I201" s="204"/>
      <c r="J201" s="200"/>
      <c r="K201" s="200"/>
      <c r="L201" s="205"/>
      <c r="M201" s="206"/>
      <c r="N201" s="207"/>
      <c r="O201" s="207"/>
      <c r="P201" s="207"/>
      <c r="Q201" s="207"/>
      <c r="R201" s="207"/>
      <c r="S201" s="207"/>
      <c r="T201" s="208"/>
      <c r="AT201" s="209" t="s">
        <v>147</v>
      </c>
      <c r="AU201" s="209" t="s">
        <v>82</v>
      </c>
      <c r="AV201" s="13" t="s">
        <v>82</v>
      </c>
      <c r="AW201" s="13" t="s">
        <v>35</v>
      </c>
      <c r="AX201" s="13" t="s">
        <v>80</v>
      </c>
      <c r="AY201" s="209" t="s">
        <v>132</v>
      </c>
    </row>
    <row r="202" spans="1:65" s="2" customFormat="1" ht="16.5" customHeight="1">
      <c r="A202" s="34"/>
      <c r="B202" s="35"/>
      <c r="C202" s="221" t="s">
        <v>292</v>
      </c>
      <c r="D202" s="221" t="s">
        <v>171</v>
      </c>
      <c r="E202" s="222" t="s">
        <v>293</v>
      </c>
      <c r="F202" s="223" t="s">
        <v>294</v>
      </c>
      <c r="G202" s="224" t="s">
        <v>174</v>
      </c>
      <c r="H202" s="225">
        <v>84.62</v>
      </c>
      <c r="I202" s="226"/>
      <c r="J202" s="227">
        <f>ROUND(I202*H202,2)</f>
        <v>0</v>
      </c>
      <c r="K202" s="223" t="s">
        <v>19</v>
      </c>
      <c r="L202" s="228"/>
      <c r="M202" s="229" t="s">
        <v>19</v>
      </c>
      <c r="N202" s="230" t="s">
        <v>44</v>
      </c>
      <c r="O202" s="64"/>
      <c r="P202" s="187">
        <f>O202*H202</f>
        <v>0</v>
      </c>
      <c r="Q202" s="187">
        <v>0</v>
      </c>
      <c r="R202" s="187">
        <f>Q202*H202</f>
        <v>0</v>
      </c>
      <c r="S202" s="187">
        <v>0</v>
      </c>
      <c r="T202" s="188">
        <f>S202*H202</f>
        <v>0</v>
      </c>
      <c r="U202" s="34"/>
      <c r="V202" s="34"/>
      <c r="W202" s="34"/>
      <c r="X202" s="34"/>
      <c r="Y202" s="34"/>
      <c r="Z202" s="34"/>
      <c r="AA202" s="34"/>
      <c r="AB202" s="34"/>
      <c r="AC202" s="34"/>
      <c r="AD202" s="34"/>
      <c r="AE202" s="34"/>
      <c r="AR202" s="189" t="s">
        <v>175</v>
      </c>
      <c r="AT202" s="189" t="s">
        <v>171</v>
      </c>
      <c r="AU202" s="189" t="s">
        <v>82</v>
      </c>
      <c r="AY202" s="17" t="s">
        <v>132</v>
      </c>
      <c r="BE202" s="190">
        <f>IF(N202="základní",J202,0)</f>
        <v>0</v>
      </c>
      <c r="BF202" s="190">
        <f>IF(N202="snížená",J202,0)</f>
        <v>0</v>
      </c>
      <c r="BG202" s="190">
        <f>IF(N202="zákl. přenesená",J202,0)</f>
        <v>0</v>
      </c>
      <c r="BH202" s="190">
        <f>IF(N202="sníž. přenesená",J202,0)</f>
        <v>0</v>
      </c>
      <c r="BI202" s="190">
        <f>IF(N202="nulová",J202,0)</f>
        <v>0</v>
      </c>
      <c r="BJ202" s="17" t="s">
        <v>80</v>
      </c>
      <c r="BK202" s="190">
        <f>ROUND(I202*H202,2)</f>
        <v>0</v>
      </c>
      <c r="BL202" s="17" t="s">
        <v>139</v>
      </c>
      <c r="BM202" s="189" t="s">
        <v>295</v>
      </c>
    </row>
    <row r="203" spans="1:65" s="2" customFormat="1" ht="11.25">
      <c r="A203" s="34"/>
      <c r="B203" s="35"/>
      <c r="C203" s="36"/>
      <c r="D203" s="191" t="s">
        <v>141</v>
      </c>
      <c r="E203" s="36"/>
      <c r="F203" s="192" t="s">
        <v>294</v>
      </c>
      <c r="G203" s="36"/>
      <c r="H203" s="36"/>
      <c r="I203" s="193"/>
      <c r="J203" s="36"/>
      <c r="K203" s="36"/>
      <c r="L203" s="39"/>
      <c r="M203" s="194"/>
      <c r="N203" s="195"/>
      <c r="O203" s="64"/>
      <c r="P203" s="64"/>
      <c r="Q203" s="64"/>
      <c r="R203" s="64"/>
      <c r="S203" s="64"/>
      <c r="T203" s="65"/>
      <c r="U203" s="34"/>
      <c r="V203" s="34"/>
      <c r="W203" s="34"/>
      <c r="X203" s="34"/>
      <c r="Y203" s="34"/>
      <c r="Z203" s="34"/>
      <c r="AA203" s="34"/>
      <c r="AB203" s="34"/>
      <c r="AC203" s="34"/>
      <c r="AD203" s="34"/>
      <c r="AE203" s="34"/>
      <c r="AT203" s="17" t="s">
        <v>141</v>
      </c>
      <c r="AU203" s="17" t="s">
        <v>82</v>
      </c>
    </row>
    <row r="204" spans="1:65" s="2" customFormat="1" ht="19.5">
      <c r="A204" s="34"/>
      <c r="B204" s="35"/>
      <c r="C204" s="36"/>
      <c r="D204" s="191" t="s">
        <v>145</v>
      </c>
      <c r="E204" s="36"/>
      <c r="F204" s="198" t="s">
        <v>286</v>
      </c>
      <c r="G204" s="36"/>
      <c r="H204" s="36"/>
      <c r="I204" s="193"/>
      <c r="J204" s="36"/>
      <c r="K204" s="36"/>
      <c r="L204" s="39"/>
      <c r="M204" s="194"/>
      <c r="N204" s="195"/>
      <c r="O204" s="64"/>
      <c r="P204" s="64"/>
      <c r="Q204" s="64"/>
      <c r="R204" s="64"/>
      <c r="S204" s="64"/>
      <c r="T204" s="65"/>
      <c r="U204" s="34"/>
      <c r="V204" s="34"/>
      <c r="W204" s="34"/>
      <c r="X204" s="34"/>
      <c r="Y204" s="34"/>
      <c r="Z204" s="34"/>
      <c r="AA204" s="34"/>
      <c r="AB204" s="34"/>
      <c r="AC204" s="34"/>
      <c r="AD204" s="34"/>
      <c r="AE204" s="34"/>
      <c r="AT204" s="17" t="s">
        <v>145</v>
      </c>
      <c r="AU204" s="17" t="s">
        <v>82</v>
      </c>
    </row>
    <row r="205" spans="1:65" s="13" customFormat="1" ht="11.25">
      <c r="B205" s="199"/>
      <c r="C205" s="200"/>
      <c r="D205" s="191" t="s">
        <v>147</v>
      </c>
      <c r="E205" s="201" t="s">
        <v>19</v>
      </c>
      <c r="F205" s="202" t="s">
        <v>296</v>
      </c>
      <c r="G205" s="200"/>
      <c r="H205" s="203">
        <v>84.62</v>
      </c>
      <c r="I205" s="204"/>
      <c r="J205" s="200"/>
      <c r="K205" s="200"/>
      <c r="L205" s="205"/>
      <c r="M205" s="206"/>
      <c r="N205" s="207"/>
      <c r="O205" s="207"/>
      <c r="P205" s="207"/>
      <c r="Q205" s="207"/>
      <c r="R205" s="207"/>
      <c r="S205" s="207"/>
      <c r="T205" s="208"/>
      <c r="AT205" s="209" t="s">
        <v>147</v>
      </c>
      <c r="AU205" s="209" t="s">
        <v>82</v>
      </c>
      <c r="AV205" s="13" t="s">
        <v>82</v>
      </c>
      <c r="AW205" s="13" t="s">
        <v>35</v>
      </c>
      <c r="AX205" s="13" t="s">
        <v>80</v>
      </c>
      <c r="AY205" s="209" t="s">
        <v>132</v>
      </c>
    </row>
    <row r="206" spans="1:65" s="2" customFormat="1" ht="16.5" customHeight="1">
      <c r="A206" s="34"/>
      <c r="B206" s="35"/>
      <c r="C206" s="178" t="s">
        <v>297</v>
      </c>
      <c r="D206" s="178" t="s">
        <v>134</v>
      </c>
      <c r="E206" s="179" t="s">
        <v>298</v>
      </c>
      <c r="F206" s="180" t="s">
        <v>299</v>
      </c>
      <c r="G206" s="181" t="s">
        <v>161</v>
      </c>
      <c r="H206" s="182">
        <v>5581.8</v>
      </c>
      <c r="I206" s="183"/>
      <c r="J206" s="184">
        <f>ROUND(I206*H206,2)</f>
        <v>0</v>
      </c>
      <c r="K206" s="180" t="s">
        <v>138</v>
      </c>
      <c r="L206" s="39"/>
      <c r="M206" s="185" t="s">
        <v>19</v>
      </c>
      <c r="N206" s="186" t="s">
        <v>44</v>
      </c>
      <c r="O206" s="64"/>
      <c r="P206" s="187">
        <f>O206*H206</f>
        <v>0</v>
      </c>
      <c r="Q206" s="187">
        <v>0</v>
      </c>
      <c r="R206" s="187">
        <f>Q206*H206</f>
        <v>0</v>
      </c>
      <c r="S206" s="187">
        <v>0</v>
      </c>
      <c r="T206" s="188">
        <f>S206*H206</f>
        <v>0</v>
      </c>
      <c r="U206" s="34"/>
      <c r="V206" s="34"/>
      <c r="W206" s="34"/>
      <c r="X206" s="34"/>
      <c r="Y206" s="34"/>
      <c r="Z206" s="34"/>
      <c r="AA206" s="34"/>
      <c r="AB206" s="34"/>
      <c r="AC206" s="34"/>
      <c r="AD206" s="34"/>
      <c r="AE206" s="34"/>
      <c r="AR206" s="189" t="s">
        <v>139</v>
      </c>
      <c r="AT206" s="189" t="s">
        <v>134</v>
      </c>
      <c r="AU206" s="189" t="s">
        <v>82</v>
      </c>
      <c r="AY206" s="17" t="s">
        <v>132</v>
      </c>
      <c r="BE206" s="190">
        <f>IF(N206="základní",J206,0)</f>
        <v>0</v>
      </c>
      <c r="BF206" s="190">
        <f>IF(N206="snížená",J206,0)</f>
        <v>0</v>
      </c>
      <c r="BG206" s="190">
        <f>IF(N206="zákl. přenesená",J206,0)</f>
        <v>0</v>
      </c>
      <c r="BH206" s="190">
        <f>IF(N206="sníž. přenesená",J206,0)</f>
        <v>0</v>
      </c>
      <c r="BI206" s="190">
        <f>IF(N206="nulová",J206,0)</f>
        <v>0</v>
      </c>
      <c r="BJ206" s="17" t="s">
        <v>80</v>
      </c>
      <c r="BK206" s="190">
        <f>ROUND(I206*H206,2)</f>
        <v>0</v>
      </c>
      <c r="BL206" s="17" t="s">
        <v>139</v>
      </c>
      <c r="BM206" s="189" t="s">
        <v>300</v>
      </c>
    </row>
    <row r="207" spans="1:65" s="2" customFormat="1" ht="11.25">
      <c r="A207" s="34"/>
      <c r="B207" s="35"/>
      <c r="C207" s="36"/>
      <c r="D207" s="191" t="s">
        <v>141</v>
      </c>
      <c r="E207" s="36"/>
      <c r="F207" s="192" t="s">
        <v>301</v>
      </c>
      <c r="G207" s="36"/>
      <c r="H207" s="36"/>
      <c r="I207" s="193"/>
      <c r="J207" s="36"/>
      <c r="K207" s="36"/>
      <c r="L207" s="39"/>
      <c r="M207" s="194"/>
      <c r="N207" s="195"/>
      <c r="O207" s="64"/>
      <c r="P207" s="64"/>
      <c r="Q207" s="64"/>
      <c r="R207" s="64"/>
      <c r="S207" s="64"/>
      <c r="T207" s="65"/>
      <c r="U207" s="34"/>
      <c r="V207" s="34"/>
      <c r="W207" s="34"/>
      <c r="X207" s="34"/>
      <c r="Y207" s="34"/>
      <c r="Z207" s="34"/>
      <c r="AA207" s="34"/>
      <c r="AB207" s="34"/>
      <c r="AC207" s="34"/>
      <c r="AD207" s="34"/>
      <c r="AE207" s="34"/>
      <c r="AT207" s="17" t="s">
        <v>141</v>
      </c>
      <c r="AU207" s="17" t="s">
        <v>82</v>
      </c>
    </row>
    <row r="208" spans="1:65" s="2" customFormat="1" ht="11.25">
      <c r="A208" s="34"/>
      <c r="B208" s="35"/>
      <c r="C208" s="36"/>
      <c r="D208" s="196" t="s">
        <v>143</v>
      </c>
      <c r="E208" s="36"/>
      <c r="F208" s="197" t="s">
        <v>302</v>
      </c>
      <c r="G208" s="36"/>
      <c r="H208" s="36"/>
      <c r="I208" s="193"/>
      <c r="J208" s="36"/>
      <c r="K208" s="36"/>
      <c r="L208" s="39"/>
      <c r="M208" s="194"/>
      <c r="N208" s="195"/>
      <c r="O208" s="64"/>
      <c r="P208" s="64"/>
      <c r="Q208" s="64"/>
      <c r="R208" s="64"/>
      <c r="S208" s="64"/>
      <c r="T208" s="65"/>
      <c r="U208" s="34"/>
      <c r="V208" s="34"/>
      <c r="W208" s="34"/>
      <c r="X208" s="34"/>
      <c r="Y208" s="34"/>
      <c r="Z208" s="34"/>
      <c r="AA208" s="34"/>
      <c r="AB208" s="34"/>
      <c r="AC208" s="34"/>
      <c r="AD208" s="34"/>
      <c r="AE208" s="34"/>
      <c r="AT208" s="17" t="s">
        <v>143</v>
      </c>
      <c r="AU208" s="17" t="s">
        <v>82</v>
      </c>
    </row>
    <row r="209" spans="1:65" s="13" customFormat="1" ht="11.25">
      <c r="B209" s="199"/>
      <c r="C209" s="200"/>
      <c r="D209" s="191" t="s">
        <v>147</v>
      </c>
      <c r="E209" s="201" t="s">
        <v>19</v>
      </c>
      <c r="F209" s="202" t="s">
        <v>303</v>
      </c>
      <c r="G209" s="200"/>
      <c r="H209" s="203">
        <v>602.79999999999995</v>
      </c>
      <c r="I209" s="204"/>
      <c r="J209" s="200"/>
      <c r="K209" s="200"/>
      <c r="L209" s="205"/>
      <c r="M209" s="206"/>
      <c r="N209" s="207"/>
      <c r="O209" s="207"/>
      <c r="P209" s="207"/>
      <c r="Q209" s="207"/>
      <c r="R209" s="207"/>
      <c r="S209" s="207"/>
      <c r="T209" s="208"/>
      <c r="AT209" s="209" t="s">
        <v>147</v>
      </c>
      <c r="AU209" s="209" t="s">
        <v>82</v>
      </c>
      <c r="AV209" s="13" t="s">
        <v>82</v>
      </c>
      <c r="AW209" s="13" t="s">
        <v>35</v>
      </c>
      <c r="AX209" s="13" t="s">
        <v>73</v>
      </c>
      <c r="AY209" s="209" t="s">
        <v>132</v>
      </c>
    </row>
    <row r="210" spans="1:65" s="13" customFormat="1" ht="22.5">
      <c r="B210" s="199"/>
      <c r="C210" s="200"/>
      <c r="D210" s="191" t="s">
        <v>147</v>
      </c>
      <c r="E210" s="201" t="s">
        <v>19</v>
      </c>
      <c r="F210" s="202" t="s">
        <v>304</v>
      </c>
      <c r="G210" s="200"/>
      <c r="H210" s="203">
        <v>4979</v>
      </c>
      <c r="I210" s="204"/>
      <c r="J210" s="200"/>
      <c r="K210" s="200"/>
      <c r="L210" s="205"/>
      <c r="M210" s="206"/>
      <c r="N210" s="207"/>
      <c r="O210" s="207"/>
      <c r="P210" s="207"/>
      <c r="Q210" s="207"/>
      <c r="R210" s="207"/>
      <c r="S210" s="207"/>
      <c r="T210" s="208"/>
      <c r="AT210" s="209" t="s">
        <v>147</v>
      </c>
      <c r="AU210" s="209" t="s">
        <v>82</v>
      </c>
      <c r="AV210" s="13" t="s">
        <v>82</v>
      </c>
      <c r="AW210" s="13" t="s">
        <v>35</v>
      </c>
      <c r="AX210" s="13" t="s">
        <v>73</v>
      </c>
      <c r="AY210" s="209" t="s">
        <v>132</v>
      </c>
    </row>
    <row r="211" spans="1:65" s="14" customFormat="1" ht="11.25">
      <c r="B211" s="210"/>
      <c r="C211" s="211"/>
      <c r="D211" s="191" t="s">
        <v>147</v>
      </c>
      <c r="E211" s="212" t="s">
        <v>19</v>
      </c>
      <c r="F211" s="213" t="s">
        <v>150</v>
      </c>
      <c r="G211" s="211"/>
      <c r="H211" s="214">
        <v>5581.8</v>
      </c>
      <c r="I211" s="215"/>
      <c r="J211" s="211"/>
      <c r="K211" s="211"/>
      <c r="L211" s="216"/>
      <c r="M211" s="217"/>
      <c r="N211" s="218"/>
      <c r="O211" s="218"/>
      <c r="P211" s="218"/>
      <c r="Q211" s="218"/>
      <c r="R211" s="218"/>
      <c r="S211" s="218"/>
      <c r="T211" s="219"/>
      <c r="AT211" s="220" t="s">
        <v>147</v>
      </c>
      <c r="AU211" s="220" t="s">
        <v>82</v>
      </c>
      <c r="AV211" s="14" t="s">
        <v>139</v>
      </c>
      <c r="AW211" s="14" t="s">
        <v>35</v>
      </c>
      <c r="AX211" s="14" t="s">
        <v>80</v>
      </c>
      <c r="AY211" s="220" t="s">
        <v>132</v>
      </c>
    </row>
    <row r="212" spans="1:65" s="2" customFormat="1" ht="16.5" customHeight="1">
      <c r="A212" s="34"/>
      <c r="B212" s="35"/>
      <c r="C212" s="221" t="s">
        <v>305</v>
      </c>
      <c r="D212" s="221" t="s">
        <v>171</v>
      </c>
      <c r="E212" s="222" t="s">
        <v>306</v>
      </c>
      <c r="F212" s="223" t="s">
        <v>307</v>
      </c>
      <c r="G212" s="224" t="s">
        <v>308</v>
      </c>
      <c r="H212" s="225">
        <v>837.27</v>
      </c>
      <c r="I212" s="226"/>
      <c r="J212" s="227">
        <f>ROUND(I212*H212,2)</f>
        <v>0</v>
      </c>
      <c r="K212" s="223" t="s">
        <v>19</v>
      </c>
      <c r="L212" s="228"/>
      <c r="M212" s="229" t="s">
        <v>19</v>
      </c>
      <c r="N212" s="230" t="s">
        <v>44</v>
      </c>
      <c r="O212" s="64"/>
      <c r="P212" s="187">
        <f>O212*H212</f>
        <v>0</v>
      </c>
      <c r="Q212" s="187">
        <v>0.25</v>
      </c>
      <c r="R212" s="187">
        <f>Q212*H212</f>
        <v>209.3175</v>
      </c>
      <c r="S212" s="187">
        <v>0</v>
      </c>
      <c r="T212" s="188">
        <f>S212*H212</f>
        <v>0</v>
      </c>
      <c r="U212" s="34"/>
      <c r="V212" s="34"/>
      <c r="W212" s="34"/>
      <c r="X212" s="34"/>
      <c r="Y212" s="34"/>
      <c r="Z212" s="34"/>
      <c r="AA212" s="34"/>
      <c r="AB212" s="34"/>
      <c r="AC212" s="34"/>
      <c r="AD212" s="34"/>
      <c r="AE212" s="34"/>
      <c r="AR212" s="189" t="s">
        <v>175</v>
      </c>
      <c r="AT212" s="189" t="s">
        <v>171</v>
      </c>
      <c r="AU212" s="189" t="s">
        <v>82</v>
      </c>
      <c r="AY212" s="17" t="s">
        <v>132</v>
      </c>
      <c r="BE212" s="190">
        <f>IF(N212="základní",J212,0)</f>
        <v>0</v>
      </c>
      <c r="BF212" s="190">
        <f>IF(N212="snížená",J212,0)</f>
        <v>0</v>
      </c>
      <c r="BG212" s="190">
        <f>IF(N212="zákl. přenesená",J212,0)</f>
        <v>0</v>
      </c>
      <c r="BH212" s="190">
        <f>IF(N212="sníž. přenesená",J212,0)</f>
        <v>0</v>
      </c>
      <c r="BI212" s="190">
        <f>IF(N212="nulová",J212,0)</f>
        <v>0</v>
      </c>
      <c r="BJ212" s="17" t="s">
        <v>80</v>
      </c>
      <c r="BK212" s="190">
        <f>ROUND(I212*H212,2)</f>
        <v>0</v>
      </c>
      <c r="BL212" s="17" t="s">
        <v>139</v>
      </c>
      <c r="BM212" s="189" t="s">
        <v>309</v>
      </c>
    </row>
    <row r="213" spans="1:65" s="2" customFormat="1" ht="11.25">
      <c r="A213" s="34"/>
      <c r="B213" s="35"/>
      <c r="C213" s="36"/>
      <c r="D213" s="191" t="s">
        <v>141</v>
      </c>
      <c r="E213" s="36"/>
      <c r="F213" s="192" t="s">
        <v>307</v>
      </c>
      <c r="G213" s="36"/>
      <c r="H213" s="36"/>
      <c r="I213" s="193"/>
      <c r="J213" s="36"/>
      <c r="K213" s="36"/>
      <c r="L213" s="39"/>
      <c r="M213" s="194"/>
      <c r="N213" s="195"/>
      <c r="O213" s="64"/>
      <c r="P213" s="64"/>
      <c r="Q213" s="64"/>
      <c r="R213" s="64"/>
      <c r="S213" s="64"/>
      <c r="T213" s="65"/>
      <c r="U213" s="34"/>
      <c r="V213" s="34"/>
      <c r="W213" s="34"/>
      <c r="X213" s="34"/>
      <c r="Y213" s="34"/>
      <c r="Z213" s="34"/>
      <c r="AA213" s="34"/>
      <c r="AB213" s="34"/>
      <c r="AC213" s="34"/>
      <c r="AD213" s="34"/>
      <c r="AE213" s="34"/>
      <c r="AT213" s="17" t="s">
        <v>141</v>
      </c>
      <c r="AU213" s="17" t="s">
        <v>82</v>
      </c>
    </row>
    <row r="214" spans="1:65" s="13" customFormat="1" ht="11.25">
      <c r="B214" s="199"/>
      <c r="C214" s="200"/>
      <c r="D214" s="191" t="s">
        <v>147</v>
      </c>
      <c r="E214" s="201" t="s">
        <v>19</v>
      </c>
      <c r="F214" s="202" t="s">
        <v>310</v>
      </c>
      <c r="G214" s="200"/>
      <c r="H214" s="203">
        <v>837.27</v>
      </c>
      <c r="I214" s="204"/>
      <c r="J214" s="200"/>
      <c r="K214" s="200"/>
      <c r="L214" s="205"/>
      <c r="M214" s="206"/>
      <c r="N214" s="207"/>
      <c r="O214" s="207"/>
      <c r="P214" s="207"/>
      <c r="Q214" s="207"/>
      <c r="R214" s="207"/>
      <c r="S214" s="207"/>
      <c r="T214" s="208"/>
      <c r="AT214" s="209" t="s">
        <v>147</v>
      </c>
      <c r="AU214" s="209" t="s">
        <v>82</v>
      </c>
      <c r="AV214" s="13" t="s">
        <v>82</v>
      </c>
      <c r="AW214" s="13" t="s">
        <v>35</v>
      </c>
      <c r="AX214" s="13" t="s">
        <v>80</v>
      </c>
      <c r="AY214" s="209" t="s">
        <v>132</v>
      </c>
    </row>
    <row r="215" spans="1:65" s="2" customFormat="1" ht="16.5" customHeight="1">
      <c r="A215" s="34"/>
      <c r="B215" s="35"/>
      <c r="C215" s="178" t="s">
        <v>311</v>
      </c>
      <c r="D215" s="178" t="s">
        <v>134</v>
      </c>
      <c r="E215" s="179" t="s">
        <v>312</v>
      </c>
      <c r="F215" s="180" t="s">
        <v>313</v>
      </c>
      <c r="G215" s="181" t="s">
        <v>182</v>
      </c>
      <c r="H215" s="182">
        <v>32</v>
      </c>
      <c r="I215" s="183"/>
      <c r="J215" s="184">
        <f>ROUND(I215*H215,2)</f>
        <v>0</v>
      </c>
      <c r="K215" s="180" t="s">
        <v>138</v>
      </c>
      <c r="L215" s="39"/>
      <c r="M215" s="185" t="s">
        <v>19</v>
      </c>
      <c r="N215" s="186" t="s">
        <v>44</v>
      </c>
      <c r="O215" s="64"/>
      <c r="P215" s="187">
        <f>O215*H215</f>
        <v>0</v>
      </c>
      <c r="Q215" s="187">
        <v>0</v>
      </c>
      <c r="R215" s="187">
        <f>Q215*H215</f>
        <v>0</v>
      </c>
      <c r="S215" s="187">
        <v>0</v>
      </c>
      <c r="T215" s="188">
        <f>S215*H215</f>
        <v>0</v>
      </c>
      <c r="U215" s="34"/>
      <c r="V215" s="34"/>
      <c r="W215" s="34"/>
      <c r="X215" s="34"/>
      <c r="Y215" s="34"/>
      <c r="Z215" s="34"/>
      <c r="AA215" s="34"/>
      <c r="AB215" s="34"/>
      <c r="AC215" s="34"/>
      <c r="AD215" s="34"/>
      <c r="AE215" s="34"/>
      <c r="AR215" s="189" t="s">
        <v>139</v>
      </c>
      <c r="AT215" s="189" t="s">
        <v>134</v>
      </c>
      <c r="AU215" s="189" t="s">
        <v>82</v>
      </c>
      <c r="AY215" s="17" t="s">
        <v>132</v>
      </c>
      <c r="BE215" s="190">
        <f>IF(N215="základní",J215,0)</f>
        <v>0</v>
      </c>
      <c r="BF215" s="190">
        <f>IF(N215="snížená",J215,0)</f>
        <v>0</v>
      </c>
      <c r="BG215" s="190">
        <f>IF(N215="zákl. přenesená",J215,0)</f>
        <v>0</v>
      </c>
      <c r="BH215" s="190">
        <f>IF(N215="sníž. přenesená",J215,0)</f>
        <v>0</v>
      </c>
      <c r="BI215" s="190">
        <f>IF(N215="nulová",J215,0)</f>
        <v>0</v>
      </c>
      <c r="BJ215" s="17" t="s">
        <v>80</v>
      </c>
      <c r="BK215" s="190">
        <f>ROUND(I215*H215,2)</f>
        <v>0</v>
      </c>
      <c r="BL215" s="17" t="s">
        <v>139</v>
      </c>
      <c r="BM215" s="189" t="s">
        <v>314</v>
      </c>
    </row>
    <row r="216" spans="1:65" s="2" customFormat="1" ht="11.25">
      <c r="A216" s="34"/>
      <c r="B216" s="35"/>
      <c r="C216" s="36"/>
      <c r="D216" s="191" t="s">
        <v>141</v>
      </c>
      <c r="E216" s="36"/>
      <c r="F216" s="192" t="s">
        <v>315</v>
      </c>
      <c r="G216" s="36"/>
      <c r="H216" s="36"/>
      <c r="I216" s="193"/>
      <c r="J216" s="36"/>
      <c r="K216" s="36"/>
      <c r="L216" s="39"/>
      <c r="M216" s="194"/>
      <c r="N216" s="195"/>
      <c r="O216" s="64"/>
      <c r="P216" s="64"/>
      <c r="Q216" s="64"/>
      <c r="R216" s="64"/>
      <c r="S216" s="64"/>
      <c r="T216" s="65"/>
      <c r="U216" s="34"/>
      <c r="V216" s="34"/>
      <c r="W216" s="34"/>
      <c r="X216" s="34"/>
      <c r="Y216" s="34"/>
      <c r="Z216" s="34"/>
      <c r="AA216" s="34"/>
      <c r="AB216" s="34"/>
      <c r="AC216" s="34"/>
      <c r="AD216" s="34"/>
      <c r="AE216" s="34"/>
      <c r="AT216" s="17" t="s">
        <v>141</v>
      </c>
      <c r="AU216" s="17" t="s">
        <v>82</v>
      </c>
    </row>
    <row r="217" spans="1:65" s="2" customFormat="1" ht="11.25">
      <c r="A217" s="34"/>
      <c r="B217" s="35"/>
      <c r="C217" s="36"/>
      <c r="D217" s="196" t="s">
        <v>143</v>
      </c>
      <c r="E217" s="36"/>
      <c r="F217" s="197" t="s">
        <v>316</v>
      </c>
      <c r="G217" s="36"/>
      <c r="H217" s="36"/>
      <c r="I217" s="193"/>
      <c r="J217" s="36"/>
      <c r="K217" s="36"/>
      <c r="L217" s="39"/>
      <c r="M217" s="194"/>
      <c r="N217" s="195"/>
      <c r="O217" s="64"/>
      <c r="P217" s="64"/>
      <c r="Q217" s="64"/>
      <c r="R217" s="64"/>
      <c r="S217" s="64"/>
      <c r="T217" s="65"/>
      <c r="U217" s="34"/>
      <c r="V217" s="34"/>
      <c r="W217" s="34"/>
      <c r="X217" s="34"/>
      <c r="Y217" s="34"/>
      <c r="Z217" s="34"/>
      <c r="AA217" s="34"/>
      <c r="AB217" s="34"/>
      <c r="AC217" s="34"/>
      <c r="AD217" s="34"/>
      <c r="AE217" s="34"/>
      <c r="AT217" s="17" t="s">
        <v>143</v>
      </c>
      <c r="AU217" s="17" t="s">
        <v>82</v>
      </c>
    </row>
    <row r="218" spans="1:65" s="2" customFormat="1" ht="19.5">
      <c r="A218" s="34"/>
      <c r="B218" s="35"/>
      <c r="C218" s="36"/>
      <c r="D218" s="191" t="s">
        <v>145</v>
      </c>
      <c r="E218" s="36"/>
      <c r="F218" s="198" t="s">
        <v>317</v>
      </c>
      <c r="G218" s="36"/>
      <c r="H218" s="36"/>
      <c r="I218" s="193"/>
      <c r="J218" s="36"/>
      <c r="K218" s="36"/>
      <c r="L218" s="39"/>
      <c r="M218" s="194"/>
      <c r="N218" s="195"/>
      <c r="O218" s="64"/>
      <c r="P218" s="64"/>
      <c r="Q218" s="64"/>
      <c r="R218" s="64"/>
      <c r="S218" s="64"/>
      <c r="T218" s="65"/>
      <c r="U218" s="34"/>
      <c r="V218" s="34"/>
      <c r="W218" s="34"/>
      <c r="X218" s="34"/>
      <c r="Y218" s="34"/>
      <c r="Z218" s="34"/>
      <c r="AA218" s="34"/>
      <c r="AB218" s="34"/>
      <c r="AC218" s="34"/>
      <c r="AD218" s="34"/>
      <c r="AE218" s="34"/>
      <c r="AT218" s="17" t="s">
        <v>145</v>
      </c>
      <c r="AU218" s="17" t="s">
        <v>82</v>
      </c>
    </row>
    <row r="219" spans="1:65" s="2" customFormat="1" ht="16.5" customHeight="1">
      <c r="A219" s="34"/>
      <c r="B219" s="35"/>
      <c r="C219" s="178" t="s">
        <v>318</v>
      </c>
      <c r="D219" s="178" t="s">
        <v>134</v>
      </c>
      <c r="E219" s="179" t="s">
        <v>319</v>
      </c>
      <c r="F219" s="180" t="s">
        <v>320</v>
      </c>
      <c r="G219" s="181" t="s">
        <v>182</v>
      </c>
      <c r="H219" s="182">
        <v>32</v>
      </c>
      <c r="I219" s="183"/>
      <c r="J219" s="184">
        <f>ROUND(I219*H219,2)</f>
        <v>0</v>
      </c>
      <c r="K219" s="180" t="s">
        <v>138</v>
      </c>
      <c r="L219" s="39"/>
      <c r="M219" s="185" t="s">
        <v>19</v>
      </c>
      <c r="N219" s="186" t="s">
        <v>44</v>
      </c>
      <c r="O219" s="64"/>
      <c r="P219" s="187">
        <f>O219*H219</f>
        <v>0</v>
      </c>
      <c r="Q219" s="187">
        <v>5.8E-5</v>
      </c>
      <c r="R219" s="187">
        <f>Q219*H219</f>
        <v>1.856E-3</v>
      </c>
      <c r="S219" s="187">
        <v>0</v>
      </c>
      <c r="T219" s="188">
        <f>S219*H219</f>
        <v>0</v>
      </c>
      <c r="U219" s="34"/>
      <c r="V219" s="34"/>
      <c r="W219" s="34"/>
      <c r="X219" s="34"/>
      <c r="Y219" s="34"/>
      <c r="Z219" s="34"/>
      <c r="AA219" s="34"/>
      <c r="AB219" s="34"/>
      <c r="AC219" s="34"/>
      <c r="AD219" s="34"/>
      <c r="AE219" s="34"/>
      <c r="AR219" s="189" t="s">
        <v>139</v>
      </c>
      <c r="AT219" s="189" t="s">
        <v>134</v>
      </c>
      <c r="AU219" s="189" t="s">
        <v>82</v>
      </c>
      <c r="AY219" s="17" t="s">
        <v>132</v>
      </c>
      <c r="BE219" s="190">
        <f>IF(N219="základní",J219,0)</f>
        <v>0</v>
      </c>
      <c r="BF219" s="190">
        <f>IF(N219="snížená",J219,0)</f>
        <v>0</v>
      </c>
      <c r="BG219" s="190">
        <f>IF(N219="zákl. přenesená",J219,0)</f>
        <v>0</v>
      </c>
      <c r="BH219" s="190">
        <f>IF(N219="sníž. přenesená",J219,0)</f>
        <v>0</v>
      </c>
      <c r="BI219" s="190">
        <f>IF(N219="nulová",J219,0)</f>
        <v>0</v>
      </c>
      <c r="BJ219" s="17" t="s">
        <v>80</v>
      </c>
      <c r="BK219" s="190">
        <f>ROUND(I219*H219,2)</f>
        <v>0</v>
      </c>
      <c r="BL219" s="17" t="s">
        <v>139</v>
      </c>
      <c r="BM219" s="189" t="s">
        <v>321</v>
      </c>
    </row>
    <row r="220" spans="1:65" s="2" customFormat="1" ht="11.25">
      <c r="A220" s="34"/>
      <c r="B220" s="35"/>
      <c r="C220" s="36"/>
      <c r="D220" s="191" t="s">
        <v>141</v>
      </c>
      <c r="E220" s="36"/>
      <c r="F220" s="192" t="s">
        <v>322</v>
      </c>
      <c r="G220" s="36"/>
      <c r="H220" s="36"/>
      <c r="I220" s="193"/>
      <c r="J220" s="36"/>
      <c r="K220" s="36"/>
      <c r="L220" s="39"/>
      <c r="M220" s="194"/>
      <c r="N220" s="195"/>
      <c r="O220" s="64"/>
      <c r="P220" s="64"/>
      <c r="Q220" s="64"/>
      <c r="R220" s="64"/>
      <c r="S220" s="64"/>
      <c r="T220" s="65"/>
      <c r="U220" s="34"/>
      <c r="V220" s="34"/>
      <c r="W220" s="34"/>
      <c r="X220" s="34"/>
      <c r="Y220" s="34"/>
      <c r="Z220" s="34"/>
      <c r="AA220" s="34"/>
      <c r="AB220" s="34"/>
      <c r="AC220" s="34"/>
      <c r="AD220" s="34"/>
      <c r="AE220" s="34"/>
      <c r="AT220" s="17" t="s">
        <v>141</v>
      </c>
      <c r="AU220" s="17" t="s">
        <v>82</v>
      </c>
    </row>
    <row r="221" spans="1:65" s="2" customFormat="1" ht="11.25">
      <c r="A221" s="34"/>
      <c r="B221" s="35"/>
      <c r="C221" s="36"/>
      <c r="D221" s="196" t="s">
        <v>143</v>
      </c>
      <c r="E221" s="36"/>
      <c r="F221" s="197" t="s">
        <v>323</v>
      </c>
      <c r="G221" s="36"/>
      <c r="H221" s="36"/>
      <c r="I221" s="193"/>
      <c r="J221" s="36"/>
      <c r="K221" s="36"/>
      <c r="L221" s="39"/>
      <c r="M221" s="194"/>
      <c r="N221" s="195"/>
      <c r="O221" s="64"/>
      <c r="P221" s="64"/>
      <c r="Q221" s="64"/>
      <c r="R221" s="64"/>
      <c r="S221" s="64"/>
      <c r="T221" s="65"/>
      <c r="U221" s="34"/>
      <c r="V221" s="34"/>
      <c r="W221" s="34"/>
      <c r="X221" s="34"/>
      <c r="Y221" s="34"/>
      <c r="Z221" s="34"/>
      <c r="AA221" s="34"/>
      <c r="AB221" s="34"/>
      <c r="AC221" s="34"/>
      <c r="AD221" s="34"/>
      <c r="AE221" s="34"/>
      <c r="AT221" s="17" t="s">
        <v>143</v>
      </c>
      <c r="AU221" s="17" t="s">
        <v>82</v>
      </c>
    </row>
    <row r="222" spans="1:65" s="2" customFormat="1" ht="16.5" customHeight="1">
      <c r="A222" s="34"/>
      <c r="B222" s="35"/>
      <c r="C222" s="221" t="s">
        <v>324</v>
      </c>
      <c r="D222" s="221" t="s">
        <v>171</v>
      </c>
      <c r="E222" s="222" t="s">
        <v>325</v>
      </c>
      <c r="F222" s="223" t="s">
        <v>326</v>
      </c>
      <c r="G222" s="224" t="s">
        <v>182</v>
      </c>
      <c r="H222" s="225">
        <v>96</v>
      </c>
      <c r="I222" s="226"/>
      <c r="J222" s="227">
        <f>ROUND(I222*H222,2)</f>
        <v>0</v>
      </c>
      <c r="K222" s="223" t="s">
        <v>138</v>
      </c>
      <c r="L222" s="228"/>
      <c r="M222" s="229" t="s">
        <v>19</v>
      </c>
      <c r="N222" s="230" t="s">
        <v>44</v>
      </c>
      <c r="O222" s="64"/>
      <c r="P222" s="187">
        <f>O222*H222</f>
        <v>0</v>
      </c>
      <c r="Q222" s="187">
        <v>5.8999999999999999E-3</v>
      </c>
      <c r="R222" s="187">
        <f>Q222*H222</f>
        <v>0.56640000000000001</v>
      </c>
      <c r="S222" s="187">
        <v>0</v>
      </c>
      <c r="T222" s="188">
        <f>S222*H222</f>
        <v>0</v>
      </c>
      <c r="U222" s="34"/>
      <c r="V222" s="34"/>
      <c r="W222" s="34"/>
      <c r="X222" s="34"/>
      <c r="Y222" s="34"/>
      <c r="Z222" s="34"/>
      <c r="AA222" s="34"/>
      <c r="AB222" s="34"/>
      <c r="AC222" s="34"/>
      <c r="AD222" s="34"/>
      <c r="AE222" s="34"/>
      <c r="AR222" s="189" t="s">
        <v>175</v>
      </c>
      <c r="AT222" s="189" t="s">
        <v>171</v>
      </c>
      <c r="AU222" s="189" t="s">
        <v>82</v>
      </c>
      <c r="AY222" s="17" t="s">
        <v>132</v>
      </c>
      <c r="BE222" s="190">
        <f>IF(N222="základní",J222,0)</f>
        <v>0</v>
      </c>
      <c r="BF222" s="190">
        <f>IF(N222="snížená",J222,0)</f>
        <v>0</v>
      </c>
      <c r="BG222" s="190">
        <f>IF(N222="zákl. přenesená",J222,0)</f>
        <v>0</v>
      </c>
      <c r="BH222" s="190">
        <f>IF(N222="sníž. přenesená",J222,0)</f>
        <v>0</v>
      </c>
      <c r="BI222" s="190">
        <f>IF(N222="nulová",J222,0)</f>
        <v>0</v>
      </c>
      <c r="BJ222" s="17" t="s">
        <v>80</v>
      </c>
      <c r="BK222" s="190">
        <f>ROUND(I222*H222,2)</f>
        <v>0</v>
      </c>
      <c r="BL222" s="17" t="s">
        <v>139</v>
      </c>
      <c r="BM222" s="189" t="s">
        <v>327</v>
      </c>
    </row>
    <row r="223" spans="1:65" s="2" customFormat="1" ht="11.25">
      <c r="A223" s="34"/>
      <c r="B223" s="35"/>
      <c r="C223" s="36"/>
      <c r="D223" s="191" t="s">
        <v>141</v>
      </c>
      <c r="E223" s="36"/>
      <c r="F223" s="192" t="s">
        <v>326</v>
      </c>
      <c r="G223" s="36"/>
      <c r="H223" s="36"/>
      <c r="I223" s="193"/>
      <c r="J223" s="36"/>
      <c r="K223" s="36"/>
      <c r="L223" s="39"/>
      <c r="M223" s="194"/>
      <c r="N223" s="195"/>
      <c r="O223" s="64"/>
      <c r="P223" s="64"/>
      <c r="Q223" s="64"/>
      <c r="R223" s="64"/>
      <c r="S223" s="64"/>
      <c r="T223" s="65"/>
      <c r="U223" s="34"/>
      <c r="V223" s="34"/>
      <c r="W223" s="34"/>
      <c r="X223" s="34"/>
      <c r="Y223" s="34"/>
      <c r="Z223" s="34"/>
      <c r="AA223" s="34"/>
      <c r="AB223" s="34"/>
      <c r="AC223" s="34"/>
      <c r="AD223" s="34"/>
      <c r="AE223" s="34"/>
      <c r="AT223" s="17" t="s">
        <v>141</v>
      </c>
      <c r="AU223" s="17" t="s">
        <v>82</v>
      </c>
    </row>
    <row r="224" spans="1:65" s="13" customFormat="1" ht="11.25">
      <c r="B224" s="199"/>
      <c r="C224" s="200"/>
      <c r="D224" s="191" t="s">
        <v>147</v>
      </c>
      <c r="E224" s="201" t="s">
        <v>19</v>
      </c>
      <c r="F224" s="202" t="s">
        <v>328</v>
      </c>
      <c r="G224" s="200"/>
      <c r="H224" s="203">
        <v>96</v>
      </c>
      <c r="I224" s="204"/>
      <c r="J224" s="200"/>
      <c r="K224" s="200"/>
      <c r="L224" s="205"/>
      <c r="M224" s="206"/>
      <c r="N224" s="207"/>
      <c r="O224" s="207"/>
      <c r="P224" s="207"/>
      <c r="Q224" s="207"/>
      <c r="R224" s="207"/>
      <c r="S224" s="207"/>
      <c r="T224" s="208"/>
      <c r="AT224" s="209" t="s">
        <v>147</v>
      </c>
      <c r="AU224" s="209" t="s">
        <v>82</v>
      </c>
      <c r="AV224" s="13" t="s">
        <v>82</v>
      </c>
      <c r="AW224" s="13" t="s">
        <v>35</v>
      </c>
      <c r="AX224" s="13" t="s">
        <v>80</v>
      </c>
      <c r="AY224" s="209" t="s">
        <v>132</v>
      </c>
    </row>
    <row r="225" spans="1:65" s="2" customFormat="1" ht="16.5" customHeight="1">
      <c r="A225" s="34"/>
      <c r="B225" s="35"/>
      <c r="C225" s="178" t="s">
        <v>329</v>
      </c>
      <c r="D225" s="178" t="s">
        <v>134</v>
      </c>
      <c r="E225" s="179" t="s">
        <v>330</v>
      </c>
      <c r="F225" s="180" t="s">
        <v>331</v>
      </c>
      <c r="G225" s="181" t="s">
        <v>182</v>
      </c>
      <c r="H225" s="182">
        <v>32</v>
      </c>
      <c r="I225" s="183"/>
      <c r="J225" s="184">
        <f>ROUND(I225*H225,2)</f>
        <v>0</v>
      </c>
      <c r="K225" s="180" t="s">
        <v>19</v>
      </c>
      <c r="L225" s="39"/>
      <c r="M225" s="185" t="s">
        <v>19</v>
      </c>
      <c r="N225" s="186" t="s">
        <v>44</v>
      </c>
      <c r="O225" s="64"/>
      <c r="P225" s="187">
        <f>O225*H225</f>
        <v>0</v>
      </c>
      <c r="Q225" s="187">
        <v>3.0000000000000001E-5</v>
      </c>
      <c r="R225" s="187">
        <f>Q225*H225</f>
        <v>9.6000000000000002E-4</v>
      </c>
      <c r="S225" s="187">
        <v>0</v>
      </c>
      <c r="T225" s="188">
        <f>S225*H225</f>
        <v>0</v>
      </c>
      <c r="U225" s="34"/>
      <c r="V225" s="34"/>
      <c r="W225" s="34"/>
      <c r="X225" s="34"/>
      <c r="Y225" s="34"/>
      <c r="Z225" s="34"/>
      <c r="AA225" s="34"/>
      <c r="AB225" s="34"/>
      <c r="AC225" s="34"/>
      <c r="AD225" s="34"/>
      <c r="AE225" s="34"/>
      <c r="AR225" s="189" t="s">
        <v>139</v>
      </c>
      <c r="AT225" s="189" t="s">
        <v>134</v>
      </c>
      <c r="AU225" s="189" t="s">
        <v>82</v>
      </c>
      <c r="AY225" s="17" t="s">
        <v>132</v>
      </c>
      <c r="BE225" s="190">
        <f>IF(N225="základní",J225,0)</f>
        <v>0</v>
      </c>
      <c r="BF225" s="190">
        <f>IF(N225="snížená",J225,0)</f>
        <v>0</v>
      </c>
      <c r="BG225" s="190">
        <f>IF(N225="zákl. přenesená",J225,0)</f>
        <v>0</v>
      </c>
      <c r="BH225" s="190">
        <f>IF(N225="sníž. přenesená",J225,0)</f>
        <v>0</v>
      </c>
      <c r="BI225" s="190">
        <f>IF(N225="nulová",J225,0)</f>
        <v>0</v>
      </c>
      <c r="BJ225" s="17" t="s">
        <v>80</v>
      </c>
      <c r="BK225" s="190">
        <f>ROUND(I225*H225,2)</f>
        <v>0</v>
      </c>
      <c r="BL225" s="17" t="s">
        <v>139</v>
      </c>
      <c r="BM225" s="189" t="s">
        <v>332</v>
      </c>
    </row>
    <row r="226" spans="1:65" s="2" customFormat="1" ht="11.25">
      <c r="A226" s="34"/>
      <c r="B226" s="35"/>
      <c r="C226" s="36"/>
      <c r="D226" s="191" t="s">
        <v>141</v>
      </c>
      <c r="E226" s="36"/>
      <c r="F226" s="192" t="s">
        <v>333</v>
      </c>
      <c r="G226" s="36"/>
      <c r="H226" s="36"/>
      <c r="I226" s="193"/>
      <c r="J226" s="36"/>
      <c r="K226" s="36"/>
      <c r="L226" s="39"/>
      <c r="M226" s="194"/>
      <c r="N226" s="195"/>
      <c r="O226" s="64"/>
      <c r="P226" s="64"/>
      <c r="Q226" s="64"/>
      <c r="R226" s="64"/>
      <c r="S226" s="64"/>
      <c r="T226" s="65"/>
      <c r="U226" s="34"/>
      <c r="V226" s="34"/>
      <c r="W226" s="34"/>
      <c r="X226" s="34"/>
      <c r="Y226" s="34"/>
      <c r="Z226" s="34"/>
      <c r="AA226" s="34"/>
      <c r="AB226" s="34"/>
      <c r="AC226" s="34"/>
      <c r="AD226" s="34"/>
      <c r="AE226" s="34"/>
      <c r="AT226" s="17" t="s">
        <v>141</v>
      </c>
      <c r="AU226" s="17" t="s">
        <v>82</v>
      </c>
    </row>
    <row r="227" spans="1:65" s="2" customFormat="1" ht="16.5" customHeight="1">
      <c r="A227" s="34"/>
      <c r="B227" s="35"/>
      <c r="C227" s="221" t="s">
        <v>334</v>
      </c>
      <c r="D227" s="221" t="s">
        <v>171</v>
      </c>
      <c r="E227" s="222" t="s">
        <v>335</v>
      </c>
      <c r="F227" s="223" t="s">
        <v>336</v>
      </c>
      <c r="G227" s="224" t="s">
        <v>182</v>
      </c>
      <c r="H227" s="225">
        <v>32</v>
      </c>
      <c r="I227" s="226"/>
      <c r="J227" s="227">
        <f>ROUND(I227*H227,2)</f>
        <v>0</v>
      </c>
      <c r="K227" s="223" t="s">
        <v>19</v>
      </c>
      <c r="L227" s="228"/>
      <c r="M227" s="229" t="s">
        <v>19</v>
      </c>
      <c r="N227" s="230" t="s">
        <v>44</v>
      </c>
      <c r="O227" s="64"/>
      <c r="P227" s="187">
        <f>O227*H227</f>
        <v>0</v>
      </c>
      <c r="Q227" s="187">
        <v>0</v>
      </c>
      <c r="R227" s="187">
        <f>Q227*H227</f>
        <v>0</v>
      </c>
      <c r="S227" s="187">
        <v>0</v>
      </c>
      <c r="T227" s="188">
        <f>S227*H227</f>
        <v>0</v>
      </c>
      <c r="U227" s="34"/>
      <c r="V227" s="34"/>
      <c r="W227" s="34"/>
      <c r="X227" s="34"/>
      <c r="Y227" s="34"/>
      <c r="Z227" s="34"/>
      <c r="AA227" s="34"/>
      <c r="AB227" s="34"/>
      <c r="AC227" s="34"/>
      <c r="AD227" s="34"/>
      <c r="AE227" s="34"/>
      <c r="AR227" s="189" t="s">
        <v>175</v>
      </c>
      <c r="AT227" s="189" t="s">
        <v>171</v>
      </c>
      <c r="AU227" s="189" t="s">
        <v>82</v>
      </c>
      <c r="AY227" s="17" t="s">
        <v>132</v>
      </c>
      <c r="BE227" s="190">
        <f>IF(N227="základní",J227,0)</f>
        <v>0</v>
      </c>
      <c r="BF227" s="190">
        <f>IF(N227="snížená",J227,0)</f>
        <v>0</v>
      </c>
      <c r="BG227" s="190">
        <f>IF(N227="zákl. přenesená",J227,0)</f>
        <v>0</v>
      </c>
      <c r="BH227" s="190">
        <f>IF(N227="sníž. přenesená",J227,0)</f>
        <v>0</v>
      </c>
      <c r="BI227" s="190">
        <f>IF(N227="nulová",J227,0)</f>
        <v>0</v>
      </c>
      <c r="BJ227" s="17" t="s">
        <v>80</v>
      </c>
      <c r="BK227" s="190">
        <f>ROUND(I227*H227,2)</f>
        <v>0</v>
      </c>
      <c r="BL227" s="17" t="s">
        <v>139</v>
      </c>
      <c r="BM227" s="189" t="s">
        <v>337</v>
      </c>
    </row>
    <row r="228" spans="1:65" s="2" customFormat="1" ht="11.25">
      <c r="A228" s="34"/>
      <c r="B228" s="35"/>
      <c r="C228" s="36"/>
      <c r="D228" s="191" t="s">
        <v>141</v>
      </c>
      <c r="E228" s="36"/>
      <c r="F228" s="192" t="s">
        <v>336</v>
      </c>
      <c r="G228" s="36"/>
      <c r="H228" s="36"/>
      <c r="I228" s="193"/>
      <c r="J228" s="36"/>
      <c r="K228" s="36"/>
      <c r="L228" s="39"/>
      <c r="M228" s="194"/>
      <c r="N228" s="195"/>
      <c r="O228" s="64"/>
      <c r="P228" s="64"/>
      <c r="Q228" s="64"/>
      <c r="R228" s="64"/>
      <c r="S228" s="64"/>
      <c r="T228" s="65"/>
      <c r="U228" s="34"/>
      <c r="V228" s="34"/>
      <c r="W228" s="34"/>
      <c r="X228" s="34"/>
      <c r="Y228" s="34"/>
      <c r="Z228" s="34"/>
      <c r="AA228" s="34"/>
      <c r="AB228" s="34"/>
      <c r="AC228" s="34"/>
      <c r="AD228" s="34"/>
      <c r="AE228" s="34"/>
      <c r="AT228" s="17" t="s">
        <v>141</v>
      </c>
      <c r="AU228" s="17" t="s">
        <v>82</v>
      </c>
    </row>
    <row r="229" spans="1:65" s="2" customFormat="1" ht="19.5">
      <c r="A229" s="34"/>
      <c r="B229" s="35"/>
      <c r="C229" s="36"/>
      <c r="D229" s="191" t="s">
        <v>145</v>
      </c>
      <c r="E229" s="36"/>
      <c r="F229" s="198" t="s">
        <v>338</v>
      </c>
      <c r="G229" s="36"/>
      <c r="H229" s="36"/>
      <c r="I229" s="193"/>
      <c r="J229" s="36"/>
      <c r="K229" s="36"/>
      <c r="L229" s="39"/>
      <c r="M229" s="194"/>
      <c r="N229" s="195"/>
      <c r="O229" s="64"/>
      <c r="P229" s="64"/>
      <c r="Q229" s="64"/>
      <c r="R229" s="64"/>
      <c r="S229" s="64"/>
      <c r="T229" s="65"/>
      <c r="U229" s="34"/>
      <c r="V229" s="34"/>
      <c r="W229" s="34"/>
      <c r="X229" s="34"/>
      <c r="Y229" s="34"/>
      <c r="Z229" s="34"/>
      <c r="AA229" s="34"/>
      <c r="AB229" s="34"/>
      <c r="AC229" s="34"/>
      <c r="AD229" s="34"/>
      <c r="AE229" s="34"/>
      <c r="AT229" s="17" t="s">
        <v>145</v>
      </c>
      <c r="AU229" s="17" t="s">
        <v>82</v>
      </c>
    </row>
    <row r="230" spans="1:65" s="2" customFormat="1" ht="16.5" customHeight="1">
      <c r="A230" s="34"/>
      <c r="B230" s="35"/>
      <c r="C230" s="178" t="s">
        <v>339</v>
      </c>
      <c r="D230" s="178" t="s">
        <v>134</v>
      </c>
      <c r="E230" s="179" t="s">
        <v>340</v>
      </c>
      <c r="F230" s="180" t="s">
        <v>341</v>
      </c>
      <c r="G230" s="181" t="s">
        <v>182</v>
      </c>
      <c r="H230" s="182">
        <v>32</v>
      </c>
      <c r="I230" s="183"/>
      <c r="J230" s="184">
        <f>ROUND(I230*H230,2)</f>
        <v>0</v>
      </c>
      <c r="K230" s="180" t="s">
        <v>138</v>
      </c>
      <c r="L230" s="39"/>
      <c r="M230" s="185" t="s">
        <v>19</v>
      </c>
      <c r="N230" s="186" t="s">
        <v>44</v>
      </c>
      <c r="O230" s="64"/>
      <c r="P230" s="187">
        <f>O230*H230</f>
        <v>0</v>
      </c>
      <c r="Q230" s="187">
        <v>2.0823999999999999E-3</v>
      </c>
      <c r="R230" s="187">
        <f>Q230*H230</f>
        <v>6.6636799999999996E-2</v>
      </c>
      <c r="S230" s="187">
        <v>0</v>
      </c>
      <c r="T230" s="188">
        <f>S230*H230</f>
        <v>0</v>
      </c>
      <c r="U230" s="34"/>
      <c r="V230" s="34"/>
      <c r="W230" s="34"/>
      <c r="X230" s="34"/>
      <c r="Y230" s="34"/>
      <c r="Z230" s="34"/>
      <c r="AA230" s="34"/>
      <c r="AB230" s="34"/>
      <c r="AC230" s="34"/>
      <c r="AD230" s="34"/>
      <c r="AE230" s="34"/>
      <c r="AR230" s="189" t="s">
        <v>139</v>
      </c>
      <c r="AT230" s="189" t="s">
        <v>134</v>
      </c>
      <c r="AU230" s="189" t="s">
        <v>82</v>
      </c>
      <c r="AY230" s="17" t="s">
        <v>132</v>
      </c>
      <c r="BE230" s="190">
        <f>IF(N230="základní",J230,0)</f>
        <v>0</v>
      </c>
      <c r="BF230" s="190">
        <f>IF(N230="snížená",J230,0)</f>
        <v>0</v>
      </c>
      <c r="BG230" s="190">
        <f>IF(N230="zákl. přenesená",J230,0)</f>
        <v>0</v>
      </c>
      <c r="BH230" s="190">
        <f>IF(N230="sníž. přenesená",J230,0)</f>
        <v>0</v>
      </c>
      <c r="BI230" s="190">
        <f>IF(N230="nulová",J230,0)</f>
        <v>0</v>
      </c>
      <c r="BJ230" s="17" t="s">
        <v>80</v>
      </c>
      <c r="BK230" s="190">
        <f>ROUND(I230*H230,2)</f>
        <v>0</v>
      </c>
      <c r="BL230" s="17" t="s">
        <v>139</v>
      </c>
      <c r="BM230" s="189" t="s">
        <v>342</v>
      </c>
    </row>
    <row r="231" spans="1:65" s="2" customFormat="1" ht="11.25">
      <c r="A231" s="34"/>
      <c r="B231" s="35"/>
      <c r="C231" s="36"/>
      <c r="D231" s="191" t="s">
        <v>141</v>
      </c>
      <c r="E231" s="36"/>
      <c r="F231" s="192" t="s">
        <v>343</v>
      </c>
      <c r="G231" s="36"/>
      <c r="H231" s="36"/>
      <c r="I231" s="193"/>
      <c r="J231" s="36"/>
      <c r="K231" s="36"/>
      <c r="L231" s="39"/>
      <c r="M231" s="194"/>
      <c r="N231" s="195"/>
      <c r="O231" s="64"/>
      <c r="P231" s="64"/>
      <c r="Q231" s="64"/>
      <c r="R231" s="64"/>
      <c r="S231" s="64"/>
      <c r="T231" s="65"/>
      <c r="U231" s="34"/>
      <c r="V231" s="34"/>
      <c r="W231" s="34"/>
      <c r="X231" s="34"/>
      <c r="Y231" s="34"/>
      <c r="Z231" s="34"/>
      <c r="AA231" s="34"/>
      <c r="AB231" s="34"/>
      <c r="AC231" s="34"/>
      <c r="AD231" s="34"/>
      <c r="AE231" s="34"/>
      <c r="AT231" s="17" t="s">
        <v>141</v>
      </c>
      <c r="AU231" s="17" t="s">
        <v>82</v>
      </c>
    </row>
    <row r="232" spans="1:65" s="2" customFormat="1" ht="11.25">
      <c r="A232" s="34"/>
      <c r="B232" s="35"/>
      <c r="C232" s="36"/>
      <c r="D232" s="196" t="s">
        <v>143</v>
      </c>
      <c r="E232" s="36"/>
      <c r="F232" s="197" t="s">
        <v>344</v>
      </c>
      <c r="G232" s="36"/>
      <c r="H232" s="36"/>
      <c r="I232" s="193"/>
      <c r="J232" s="36"/>
      <c r="K232" s="36"/>
      <c r="L232" s="39"/>
      <c r="M232" s="194"/>
      <c r="N232" s="195"/>
      <c r="O232" s="64"/>
      <c r="P232" s="64"/>
      <c r="Q232" s="64"/>
      <c r="R232" s="64"/>
      <c r="S232" s="64"/>
      <c r="T232" s="65"/>
      <c r="U232" s="34"/>
      <c r="V232" s="34"/>
      <c r="W232" s="34"/>
      <c r="X232" s="34"/>
      <c r="Y232" s="34"/>
      <c r="Z232" s="34"/>
      <c r="AA232" s="34"/>
      <c r="AB232" s="34"/>
      <c r="AC232" s="34"/>
      <c r="AD232" s="34"/>
      <c r="AE232" s="34"/>
      <c r="AT232" s="17" t="s">
        <v>143</v>
      </c>
      <c r="AU232" s="17" t="s">
        <v>82</v>
      </c>
    </row>
    <row r="233" spans="1:65" s="2" customFormat="1" ht="19.5">
      <c r="A233" s="34"/>
      <c r="B233" s="35"/>
      <c r="C233" s="36"/>
      <c r="D233" s="191" t="s">
        <v>145</v>
      </c>
      <c r="E233" s="36"/>
      <c r="F233" s="198" t="s">
        <v>345</v>
      </c>
      <c r="G233" s="36"/>
      <c r="H233" s="36"/>
      <c r="I233" s="193"/>
      <c r="J233" s="36"/>
      <c r="K233" s="36"/>
      <c r="L233" s="39"/>
      <c r="M233" s="194"/>
      <c r="N233" s="195"/>
      <c r="O233" s="64"/>
      <c r="P233" s="64"/>
      <c r="Q233" s="64"/>
      <c r="R233" s="64"/>
      <c r="S233" s="64"/>
      <c r="T233" s="65"/>
      <c r="U233" s="34"/>
      <c r="V233" s="34"/>
      <c r="W233" s="34"/>
      <c r="X233" s="34"/>
      <c r="Y233" s="34"/>
      <c r="Z233" s="34"/>
      <c r="AA233" s="34"/>
      <c r="AB233" s="34"/>
      <c r="AC233" s="34"/>
      <c r="AD233" s="34"/>
      <c r="AE233" s="34"/>
      <c r="AT233" s="17" t="s">
        <v>145</v>
      </c>
      <c r="AU233" s="17" t="s">
        <v>82</v>
      </c>
    </row>
    <row r="234" spans="1:65" s="2" customFormat="1" ht="16.5" customHeight="1">
      <c r="A234" s="34"/>
      <c r="B234" s="35"/>
      <c r="C234" s="178" t="s">
        <v>346</v>
      </c>
      <c r="D234" s="178" t="s">
        <v>134</v>
      </c>
      <c r="E234" s="179" t="s">
        <v>347</v>
      </c>
      <c r="F234" s="180" t="s">
        <v>348</v>
      </c>
      <c r="G234" s="181" t="s">
        <v>349</v>
      </c>
      <c r="H234" s="182">
        <v>3048</v>
      </c>
      <c r="I234" s="183"/>
      <c r="J234" s="184">
        <f>ROUND(I234*H234,2)</f>
        <v>0</v>
      </c>
      <c r="K234" s="180" t="s">
        <v>19</v>
      </c>
      <c r="L234" s="39"/>
      <c r="M234" s="185" t="s">
        <v>19</v>
      </c>
      <c r="N234" s="186" t="s">
        <v>44</v>
      </c>
      <c r="O234" s="64"/>
      <c r="P234" s="187">
        <f>O234*H234</f>
        <v>0</v>
      </c>
      <c r="Q234" s="187">
        <v>0.02</v>
      </c>
      <c r="R234" s="187">
        <f>Q234*H234</f>
        <v>60.96</v>
      </c>
      <c r="S234" s="187">
        <v>0</v>
      </c>
      <c r="T234" s="188">
        <f>S234*H234</f>
        <v>0</v>
      </c>
      <c r="U234" s="34"/>
      <c r="V234" s="34"/>
      <c r="W234" s="34"/>
      <c r="X234" s="34"/>
      <c r="Y234" s="34"/>
      <c r="Z234" s="34"/>
      <c r="AA234" s="34"/>
      <c r="AB234" s="34"/>
      <c r="AC234" s="34"/>
      <c r="AD234" s="34"/>
      <c r="AE234" s="34"/>
      <c r="AR234" s="189" t="s">
        <v>139</v>
      </c>
      <c r="AT234" s="189" t="s">
        <v>134</v>
      </c>
      <c r="AU234" s="189" t="s">
        <v>82</v>
      </c>
      <c r="AY234" s="17" t="s">
        <v>132</v>
      </c>
      <c r="BE234" s="190">
        <f>IF(N234="základní",J234,0)</f>
        <v>0</v>
      </c>
      <c r="BF234" s="190">
        <f>IF(N234="snížená",J234,0)</f>
        <v>0</v>
      </c>
      <c r="BG234" s="190">
        <f>IF(N234="zákl. přenesená",J234,0)</f>
        <v>0</v>
      </c>
      <c r="BH234" s="190">
        <f>IF(N234="sníž. přenesená",J234,0)</f>
        <v>0</v>
      </c>
      <c r="BI234" s="190">
        <f>IF(N234="nulová",J234,0)</f>
        <v>0</v>
      </c>
      <c r="BJ234" s="17" t="s">
        <v>80</v>
      </c>
      <c r="BK234" s="190">
        <f>ROUND(I234*H234,2)</f>
        <v>0</v>
      </c>
      <c r="BL234" s="17" t="s">
        <v>139</v>
      </c>
      <c r="BM234" s="189" t="s">
        <v>350</v>
      </c>
    </row>
    <row r="235" spans="1:65" s="2" customFormat="1" ht="11.25">
      <c r="A235" s="34"/>
      <c r="B235" s="35"/>
      <c r="C235" s="36"/>
      <c r="D235" s="191" t="s">
        <v>141</v>
      </c>
      <c r="E235" s="36"/>
      <c r="F235" s="192" t="s">
        <v>351</v>
      </c>
      <c r="G235" s="36"/>
      <c r="H235" s="36"/>
      <c r="I235" s="193"/>
      <c r="J235" s="36"/>
      <c r="K235" s="36"/>
      <c r="L235" s="39"/>
      <c r="M235" s="194"/>
      <c r="N235" s="195"/>
      <c r="O235" s="64"/>
      <c r="P235" s="64"/>
      <c r="Q235" s="64"/>
      <c r="R235" s="64"/>
      <c r="S235" s="64"/>
      <c r="T235" s="65"/>
      <c r="U235" s="34"/>
      <c r="V235" s="34"/>
      <c r="W235" s="34"/>
      <c r="X235" s="34"/>
      <c r="Y235" s="34"/>
      <c r="Z235" s="34"/>
      <c r="AA235" s="34"/>
      <c r="AB235" s="34"/>
      <c r="AC235" s="34"/>
      <c r="AD235" s="34"/>
      <c r="AE235" s="34"/>
      <c r="AT235" s="17" t="s">
        <v>141</v>
      </c>
      <c r="AU235" s="17" t="s">
        <v>82</v>
      </c>
    </row>
    <row r="236" spans="1:65" s="13" customFormat="1" ht="11.25">
      <c r="B236" s="199"/>
      <c r="C236" s="200"/>
      <c r="D236" s="191" t="s">
        <v>147</v>
      </c>
      <c r="E236" s="201" t="s">
        <v>19</v>
      </c>
      <c r="F236" s="202" t="s">
        <v>352</v>
      </c>
      <c r="G236" s="200"/>
      <c r="H236" s="203">
        <v>3048</v>
      </c>
      <c r="I236" s="204"/>
      <c r="J236" s="200"/>
      <c r="K236" s="200"/>
      <c r="L236" s="205"/>
      <c r="M236" s="206"/>
      <c r="N236" s="207"/>
      <c r="O236" s="207"/>
      <c r="P236" s="207"/>
      <c r="Q236" s="207"/>
      <c r="R236" s="207"/>
      <c r="S236" s="207"/>
      <c r="T236" s="208"/>
      <c r="AT236" s="209" t="s">
        <v>147</v>
      </c>
      <c r="AU236" s="209" t="s">
        <v>82</v>
      </c>
      <c r="AV236" s="13" t="s">
        <v>82</v>
      </c>
      <c r="AW236" s="13" t="s">
        <v>35</v>
      </c>
      <c r="AX236" s="13" t="s">
        <v>80</v>
      </c>
      <c r="AY236" s="209" t="s">
        <v>132</v>
      </c>
    </row>
    <row r="237" spans="1:65" s="2" customFormat="1" ht="16.5" customHeight="1">
      <c r="A237" s="34"/>
      <c r="B237" s="35"/>
      <c r="C237" s="178" t="s">
        <v>353</v>
      </c>
      <c r="D237" s="178" t="s">
        <v>134</v>
      </c>
      <c r="E237" s="179" t="s">
        <v>354</v>
      </c>
      <c r="F237" s="180" t="s">
        <v>355</v>
      </c>
      <c r="G237" s="181" t="s">
        <v>182</v>
      </c>
      <c r="H237" s="182">
        <v>36</v>
      </c>
      <c r="I237" s="183"/>
      <c r="J237" s="184">
        <f>ROUND(I237*H237,2)</f>
        <v>0</v>
      </c>
      <c r="K237" s="180" t="s">
        <v>19</v>
      </c>
      <c r="L237" s="39"/>
      <c r="M237" s="185" t="s">
        <v>19</v>
      </c>
      <c r="N237" s="186" t="s">
        <v>44</v>
      </c>
      <c r="O237" s="64"/>
      <c r="P237" s="187">
        <f>O237*H237</f>
        <v>0</v>
      </c>
      <c r="Q237" s="187">
        <v>0.1</v>
      </c>
      <c r="R237" s="187">
        <f>Q237*H237</f>
        <v>3.6</v>
      </c>
      <c r="S237" s="187">
        <v>0</v>
      </c>
      <c r="T237" s="188">
        <f>S237*H237</f>
        <v>0</v>
      </c>
      <c r="U237" s="34"/>
      <c r="V237" s="34"/>
      <c r="W237" s="34"/>
      <c r="X237" s="34"/>
      <c r="Y237" s="34"/>
      <c r="Z237" s="34"/>
      <c r="AA237" s="34"/>
      <c r="AB237" s="34"/>
      <c r="AC237" s="34"/>
      <c r="AD237" s="34"/>
      <c r="AE237" s="34"/>
      <c r="AR237" s="189" t="s">
        <v>139</v>
      </c>
      <c r="AT237" s="189" t="s">
        <v>134</v>
      </c>
      <c r="AU237" s="189" t="s">
        <v>82</v>
      </c>
      <c r="AY237" s="17" t="s">
        <v>132</v>
      </c>
      <c r="BE237" s="190">
        <f>IF(N237="základní",J237,0)</f>
        <v>0</v>
      </c>
      <c r="BF237" s="190">
        <f>IF(N237="snížená",J237,0)</f>
        <v>0</v>
      </c>
      <c r="BG237" s="190">
        <f>IF(N237="zákl. přenesená",J237,0)</f>
        <v>0</v>
      </c>
      <c r="BH237" s="190">
        <f>IF(N237="sníž. přenesená",J237,0)</f>
        <v>0</v>
      </c>
      <c r="BI237" s="190">
        <f>IF(N237="nulová",J237,0)</f>
        <v>0</v>
      </c>
      <c r="BJ237" s="17" t="s">
        <v>80</v>
      </c>
      <c r="BK237" s="190">
        <f>ROUND(I237*H237,2)</f>
        <v>0</v>
      </c>
      <c r="BL237" s="17" t="s">
        <v>139</v>
      </c>
      <c r="BM237" s="189" t="s">
        <v>356</v>
      </c>
    </row>
    <row r="238" spans="1:65" s="2" customFormat="1" ht="11.25">
      <c r="A238" s="34"/>
      <c r="B238" s="35"/>
      <c r="C238" s="36"/>
      <c r="D238" s="191" t="s">
        <v>141</v>
      </c>
      <c r="E238" s="36"/>
      <c r="F238" s="192" t="s">
        <v>357</v>
      </c>
      <c r="G238" s="36"/>
      <c r="H238" s="36"/>
      <c r="I238" s="193"/>
      <c r="J238" s="36"/>
      <c r="K238" s="36"/>
      <c r="L238" s="39"/>
      <c r="M238" s="194"/>
      <c r="N238" s="195"/>
      <c r="O238" s="64"/>
      <c r="P238" s="64"/>
      <c r="Q238" s="64"/>
      <c r="R238" s="64"/>
      <c r="S238" s="64"/>
      <c r="T238" s="65"/>
      <c r="U238" s="34"/>
      <c r="V238" s="34"/>
      <c r="W238" s="34"/>
      <c r="X238" s="34"/>
      <c r="Y238" s="34"/>
      <c r="Z238" s="34"/>
      <c r="AA238" s="34"/>
      <c r="AB238" s="34"/>
      <c r="AC238" s="34"/>
      <c r="AD238" s="34"/>
      <c r="AE238" s="34"/>
      <c r="AT238" s="17" t="s">
        <v>141</v>
      </c>
      <c r="AU238" s="17" t="s">
        <v>82</v>
      </c>
    </row>
    <row r="239" spans="1:65" s="13" customFormat="1" ht="11.25">
      <c r="B239" s="199"/>
      <c r="C239" s="200"/>
      <c r="D239" s="191" t="s">
        <v>147</v>
      </c>
      <c r="E239" s="201" t="s">
        <v>19</v>
      </c>
      <c r="F239" s="202" t="s">
        <v>358</v>
      </c>
      <c r="G239" s="200"/>
      <c r="H239" s="203">
        <v>36</v>
      </c>
      <c r="I239" s="204"/>
      <c r="J239" s="200"/>
      <c r="K239" s="200"/>
      <c r="L239" s="205"/>
      <c r="M239" s="206"/>
      <c r="N239" s="207"/>
      <c r="O239" s="207"/>
      <c r="P239" s="207"/>
      <c r="Q239" s="207"/>
      <c r="R239" s="207"/>
      <c r="S239" s="207"/>
      <c r="T239" s="208"/>
      <c r="AT239" s="209" t="s">
        <v>147</v>
      </c>
      <c r="AU239" s="209" t="s">
        <v>82</v>
      </c>
      <c r="AV239" s="13" t="s">
        <v>82</v>
      </c>
      <c r="AW239" s="13" t="s">
        <v>35</v>
      </c>
      <c r="AX239" s="13" t="s">
        <v>80</v>
      </c>
      <c r="AY239" s="209" t="s">
        <v>132</v>
      </c>
    </row>
    <row r="240" spans="1:65" s="12" customFormat="1" ht="22.9" customHeight="1">
      <c r="B240" s="162"/>
      <c r="C240" s="163"/>
      <c r="D240" s="164" t="s">
        <v>72</v>
      </c>
      <c r="E240" s="176" t="s">
        <v>207</v>
      </c>
      <c r="F240" s="176" t="s">
        <v>359</v>
      </c>
      <c r="G240" s="163"/>
      <c r="H240" s="163"/>
      <c r="I240" s="166"/>
      <c r="J240" s="177">
        <f>BK240</f>
        <v>0</v>
      </c>
      <c r="K240" s="163"/>
      <c r="L240" s="168"/>
      <c r="M240" s="169"/>
      <c r="N240" s="170"/>
      <c r="O240" s="170"/>
      <c r="P240" s="171">
        <f>SUM(P241:P244)</f>
        <v>0</v>
      </c>
      <c r="Q240" s="170"/>
      <c r="R240" s="171">
        <f>SUM(R241:R244)</f>
        <v>4.7106000000000002E-2</v>
      </c>
      <c r="S240" s="170"/>
      <c r="T240" s="172">
        <f>SUM(T241:T244)</f>
        <v>0</v>
      </c>
      <c r="AR240" s="173" t="s">
        <v>80</v>
      </c>
      <c r="AT240" s="174" t="s">
        <v>72</v>
      </c>
      <c r="AU240" s="174" t="s">
        <v>80</v>
      </c>
      <c r="AY240" s="173" t="s">
        <v>132</v>
      </c>
      <c r="BK240" s="175">
        <f>SUM(BK241:BK244)</f>
        <v>0</v>
      </c>
    </row>
    <row r="241" spans="1:65" s="2" customFormat="1" ht="16.5" customHeight="1">
      <c r="A241" s="34"/>
      <c r="B241" s="35"/>
      <c r="C241" s="178" t="s">
        <v>360</v>
      </c>
      <c r="D241" s="178" t="s">
        <v>134</v>
      </c>
      <c r="E241" s="179" t="s">
        <v>361</v>
      </c>
      <c r="F241" s="180" t="s">
        <v>362</v>
      </c>
      <c r="G241" s="181" t="s">
        <v>182</v>
      </c>
      <c r="H241" s="182">
        <v>90</v>
      </c>
      <c r="I241" s="183"/>
      <c r="J241" s="184">
        <f>ROUND(I241*H241,2)</f>
        <v>0</v>
      </c>
      <c r="K241" s="180" t="s">
        <v>138</v>
      </c>
      <c r="L241" s="39"/>
      <c r="M241" s="185" t="s">
        <v>19</v>
      </c>
      <c r="N241" s="186" t="s">
        <v>44</v>
      </c>
      <c r="O241" s="64"/>
      <c r="P241" s="187">
        <f>O241*H241</f>
        <v>0</v>
      </c>
      <c r="Q241" s="187">
        <v>5.2340000000000004E-4</v>
      </c>
      <c r="R241" s="187">
        <f>Q241*H241</f>
        <v>4.7106000000000002E-2</v>
      </c>
      <c r="S241" s="187">
        <v>0</v>
      </c>
      <c r="T241" s="188">
        <f>S241*H241</f>
        <v>0</v>
      </c>
      <c r="U241" s="34"/>
      <c r="V241" s="34"/>
      <c r="W241" s="34"/>
      <c r="X241" s="34"/>
      <c r="Y241" s="34"/>
      <c r="Z241" s="34"/>
      <c r="AA241" s="34"/>
      <c r="AB241" s="34"/>
      <c r="AC241" s="34"/>
      <c r="AD241" s="34"/>
      <c r="AE241" s="34"/>
      <c r="AR241" s="189" t="s">
        <v>139</v>
      </c>
      <c r="AT241" s="189" t="s">
        <v>134</v>
      </c>
      <c r="AU241" s="189" t="s">
        <v>82</v>
      </c>
      <c r="AY241" s="17" t="s">
        <v>132</v>
      </c>
      <c r="BE241" s="190">
        <f>IF(N241="základní",J241,0)</f>
        <v>0</v>
      </c>
      <c r="BF241" s="190">
        <f>IF(N241="snížená",J241,0)</f>
        <v>0</v>
      </c>
      <c r="BG241" s="190">
        <f>IF(N241="zákl. přenesená",J241,0)</f>
        <v>0</v>
      </c>
      <c r="BH241" s="190">
        <f>IF(N241="sníž. přenesená",J241,0)</f>
        <v>0</v>
      </c>
      <c r="BI241" s="190">
        <f>IF(N241="nulová",J241,0)</f>
        <v>0</v>
      </c>
      <c r="BJ241" s="17" t="s">
        <v>80</v>
      </c>
      <c r="BK241" s="190">
        <f>ROUND(I241*H241,2)</f>
        <v>0</v>
      </c>
      <c r="BL241" s="17" t="s">
        <v>139</v>
      </c>
      <c r="BM241" s="189" t="s">
        <v>363</v>
      </c>
    </row>
    <row r="242" spans="1:65" s="2" customFormat="1" ht="11.25">
      <c r="A242" s="34"/>
      <c r="B242" s="35"/>
      <c r="C242" s="36"/>
      <c r="D242" s="191" t="s">
        <v>141</v>
      </c>
      <c r="E242" s="36"/>
      <c r="F242" s="192" t="s">
        <v>362</v>
      </c>
      <c r="G242" s="36"/>
      <c r="H242" s="36"/>
      <c r="I242" s="193"/>
      <c r="J242" s="36"/>
      <c r="K242" s="36"/>
      <c r="L242" s="39"/>
      <c r="M242" s="194"/>
      <c r="N242" s="195"/>
      <c r="O242" s="64"/>
      <c r="P242" s="64"/>
      <c r="Q242" s="64"/>
      <c r="R242" s="64"/>
      <c r="S242" s="64"/>
      <c r="T242" s="65"/>
      <c r="U242" s="34"/>
      <c r="V242" s="34"/>
      <c r="W242" s="34"/>
      <c r="X242" s="34"/>
      <c r="Y242" s="34"/>
      <c r="Z242" s="34"/>
      <c r="AA242" s="34"/>
      <c r="AB242" s="34"/>
      <c r="AC242" s="34"/>
      <c r="AD242" s="34"/>
      <c r="AE242" s="34"/>
      <c r="AT242" s="17" t="s">
        <v>141</v>
      </c>
      <c r="AU242" s="17" t="s">
        <v>82</v>
      </c>
    </row>
    <row r="243" spans="1:65" s="2" customFormat="1" ht="11.25">
      <c r="A243" s="34"/>
      <c r="B243" s="35"/>
      <c r="C243" s="36"/>
      <c r="D243" s="196" t="s">
        <v>143</v>
      </c>
      <c r="E243" s="36"/>
      <c r="F243" s="197" t="s">
        <v>364</v>
      </c>
      <c r="G243" s="36"/>
      <c r="H243" s="36"/>
      <c r="I243" s="193"/>
      <c r="J243" s="36"/>
      <c r="K243" s="36"/>
      <c r="L243" s="39"/>
      <c r="M243" s="194"/>
      <c r="N243" s="195"/>
      <c r="O243" s="64"/>
      <c r="P243" s="64"/>
      <c r="Q243" s="64"/>
      <c r="R243" s="64"/>
      <c r="S243" s="64"/>
      <c r="T243" s="65"/>
      <c r="U243" s="34"/>
      <c r="V243" s="34"/>
      <c r="W243" s="34"/>
      <c r="X243" s="34"/>
      <c r="Y243" s="34"/>
      <c r="Z243" s="34"/>
      <c r="AA243" s="34"/>
      <c r="AB243" s="34"/>
      <c r="AC243" s="34"/>
      <c r="AD243" s="34"/>
      <c r="AE243" s="34"/>
      <c r="AT243" s="17" t="s">
        <v>143</v>
      </c>
      <c r="AU243" s="17" t="s">
        <v>82</v>
      </c>
    </row>
    <row r="244" spans="1:65" s="2" customFormat="1" ht="19.5">
      <c r="A244" s="34"/>
      <c r="B244" s="35"/>
      <c r="C244" s="36"/>
      <c r="D244" s="191" t="s">
        <v>145</v>
      </c>
      <c r="E244" s="36"/>
      <c r="F244" s="198" t="s">
        <v>365</v>
      </c>
      <c r="G244" s="36"/>
      <c r="H244" s="36"/>
      <c r="I244" s="193"/>
      <c r="J244" s="36"/>
      <c r="K244" s="36"/>
      <c r="L244" s="39"/>
      <c r="M244" s="194"/>
      <c r="N244" s="195"/>
      <c r="O244" s="64"/>
      <c r="P244" s="64"/>
      <c r="Q244" s="64"/>
      <c r="R244" s="64"/>
      <c r="S244" s="64"/>
      <c r="T244" s="65"/>
      <c r="U244" s="34"/>
      <c r="V244" s="34"/>
      <c r="W244" s="34"/>
      <c r="X244" s="34"/>
      <c r="Y244" s="34"/>
      <c r="Z244" s="34"/>
      <c r="AA244" s="34"/>
      <c r="AB244" s="34"/>
      <c r="AC244" s="34"/>
      <c r="AD244" s="34"/>
      <c r="AE244" s="34"/>
      <c r="AT244" s="17" t="s">
        <v>145</v>
      </c>
      <c r="AU244" s="17" t="s">
        <v>82</v>
      </c>
    </row>
    <row r="245" spans="1:65" s="12" customFormat="1" ht="22.9" customHeight="1">
      <c r="B245" s="162"/>
      <c r="C245" s="163"/>
      <c r="D245" s="164" t="s">
        <v>72</v>
      </c>
      <c r="E245" s="176" t="s">
        <v>366</v>
      </c>
      <c r="F245" s="176" t="s">
        <v>367</v>
      </c>
      <c r="G245" s="163"/>
      <c r="H245" s="163"/>
      <c r="I245" s="166"/>
      <c r="J245" s="177">
        <f>BK245</f>
        <v>0</v>
      </c>
      <c r="K245" s="163"/>
      <c r="L245" s="168"/>
      <c r="M245" s="169"/>
      <c r="N245" s="170"/>
      <c r="O245" s="170"/>
      <c r="P245" s="171">
        <f>SUM(P246:P248)</f>
        <v>0</v>
      </c>
      <c r="Q245" s="170"/>
      <c r="R245" s="171">
        <f>SUM(R246:R248)</f>
        <v>0</v>
      </c>
      <c r="S245" s="170"/>
      <c r="T245" s="172">
        <f>SUM(T246:T248)</f>
        <v>0</v>
      </c>
      <c r="AR245" s="173" t="s">
        <v>80</v>
      </c>
      <c r="AT245" s="174" t="s">
        <v>72</v>
      </c>
      <c r="AU245" s="174" t="s">
        <v>80</v>
      </c>
      <c r="AY245" s="173" t="s">
        <v>132</v>
      </c>
      <c r="BK245" s="175">
        <f>SUM(BK246:BK248)</f>
        <v>0</v>
      </c>
    </row>
    <row r="246" spans="1:65" s="2" customFormat="1" ht="16.5" customHeight="1">
      <c r="A246" s="34"/>
      <c r="B246" s="35"/>
      <c r="C246" s="178" t="s">
        <v>368</v>
      </c>
      <c r="D246" s="178" t="s">
        <v>134</v>
      </c>
      <c r="E246" s="179" t="s">
        <v>369</v>
      </c>
      <c r="F246" s="180" t="s">
        <v>370</v>
      </c>
      <c r="G246" s="181" t="s">
        <v>371</v>
      </c>
      <c r="H246" s="182">
        <v>281.16500000000002</v>
      </c>
      <c r="I246" s="183"/>
      <c r="J246" s="184">
        <f>ROUND(I246*H246,2)</f>
        <v>0</v>
      </c>
      <c r="K246" s="180" t="s">
        <v>138</v>
      </c>
      <c r="L246" s="39"/>
      <c r="M246" s="185" t="s">
        <v>19</v>
      </c>
      <c r="N246" s="186" t="s">
        <v>44</v>
      </c>
      <c r="O246" s="64"/>
      <c r="P246" s="187">
        <f>O246*H246</f>
        <v>0</v>
      </c>
      <c r="Q246" s="187">
        <v>0</v>
      </c>
      <c r="R246" s="187">
        <f>Q246*H246</f>
        <v>0</v>
      </c>
      <c r="S246" s="187">
        <v>0</v>
      </c>
      <c r="T246" s="188">
        <f>S246*H246</f>
        <v>0</v>
      </c>
      <c r="U246" s="34"/>
      <c r="V246" s="34"/>
      <c r="W246" s="34"/>
      <c r="X246" s="34"/>
      <c r="Y246" s="34"/>
      <c r="Z246" s="34"/>
      <c r="AA246" s="34"/>
      <c r="AB246" s="34"/>
      <c r="AC246" s="34"/>
      <c r="AD246" s="34"/>
      <c r="AE246" s="34"/>
      <c r="AR246" s="189" t="s">
        <v>139</v>
      </c>
      <c r="AT246" s="189" t="s">
        <v>134</v>
      </c>
      <c r="AU246" s="189" t="s">
        <v>82</v>
      </c>
      <c r="AY246" s="17" t="s">
        <v>132</v>
      </c>
      <c r="BE246" s="190">
        <f>IF(N246="základní",J246,0)</f>
        <v>0</v>
      </c>
      <c r="BF246" s="190">
        <f>IF(N246="snížená",J246,0)</f>
        <v>0</v>
      </c>
      <c r="BG246" s="190">
        <f>IF(N246="zákl. přenesená",J246,0)</f>
        <v>0</v>
      </c>
      <c r="BH246" s="190">
        <f>IF(N246="sníž. přenesená",J246,0)</f>
        <v>0</v>
      </c>
      <c r="BI246" s="190">
        <f>IF(N246="nulová",J246,0)</f>
        <v>0</v>
      </c>
      <c r="BJ246" s="17" t="s">
        <v>80</v>
      </c>
      <c r="BK246" s="190">
        <f>ROUND(I246*H246,2)</f>
        <v>0</v>
      </c>
      <c r="BL246" s="17" t="s">
        <v>139</v>
      </c>
      <c r="BM246" s="189" t="s">
        <v>372</v>
      </c>
    </row>
    <row r="247" spans="1:65" s="2" customFormat="1" ht="11.25">
      <c r="A247" s="34"/>
      <c r="B247" s="35"/>
      <c r="C247" s="36"/>
      <c r="D247" s="191" t="s">
        <v>141</v>
      </c>
      <c r="E247" s="36"/>
      <c r="F247" s="192" t="s">
        <v>373</v>
      </c>
      <c r="G247" s="36"/>
      <c r="H247" s="36"/>
      <c r="I247" s="193"/>
      <c r="J247" s="36"/>
      <c r="K247" s="36"/>
      <c r="L247" s="39"/>
      <c r="M247" s="194"/>
      <c r="N247" s="195"/>
      <c r="O247" s="64"/>
      <c r="P247" s="64"/>
      <c r="Q247" s="64"/>
      <c r="R247" s="64"/>
      <c r="S247" s="64"/>
      <c r="T247" s="65"/>
      <c r="U247" s="34"/>
      <c r="V247" s="34"/>
      <c r="W247" s="34"/>
      <c r="X247" s="34"/>
      <c r="Y247" s="34"/>
      <c r="Z247" s="34"/>
      <c r="AA247" s="34"/>
      <c r="AB247" s="34"/>
      <c r="AC247" s="34"/>
      <c r="AD247" s="34"/>
      <c r="AE247" s="34"/>
      <c r="AT247" s="17" t="s">
        <v>141</v>
      </c>
      <c r="AU247" s="17" t="s">
        <v>82</v>
      </c>
    </row>
    <row r="248" spans="1:65" s="2" customFormat="1" ht="11.25">
      <c r="A248" s="34"/>
      <c r="B248" s="35"/>
      <c r="C248" s="36"/>
      <c r="D248" s="196" t="s">
        <v>143</v>
      </c>
      <c r="E248" s="36"/>
      <c r="F248" s="197" t="s">
        <v>374</v>
      </c>
      <c r="G248" s="36"/>
      <c r="H248" s="36"/>
      <c r="I248" s="193"/>
      <c r="J248" s="36"/>
      <c r="K248" s="36"/>
      <c r="L248" s="39"/>
      <c r="M248" s="231"/>
      <c r="N248" s="232"/>
      <c r="O248" s="233"/>
      <c r="P248" s="233"/>
      <c r="Q248" s="233"/>
      <c r="R248" s="233"/>
      <c r="S248" s="233"/>
      <c r="T248" s="234"/>
      <c r="U248" s="34"/>
      <c r="V248" s="34"/>
      <c r="W248" s="34"/>
      <c r="X248" s="34"/>
      <c r="Y248" s="34"/>
      <c r="Z248" s="34"/>
      <c r="AA248" s="34"/>
      <c r="AB248" s="34"/>
      <c r="AC248" s="34"/>
      <c r="AD248" s="34"/>
      <c r="AE248" s="34"/>
      <c r="AT248" s="17" t="s">
        <v>143</v>
      </c>
      <c r="AU248" s="17" t="s">
        <v>82</v>
      </c>
    </row>
    <row r="249" spans="1:65" s="2" customFormat="1" ht="6.95" customHeight="1">
      <c r="A249" s="34"/>
      <c r="B249" s="47"/>
      <c r="C249" s="48"/>
      <c r="D249" s="48"/>
      <c r="E249" s="48"/>
      <c r="F249" s="48"/>
      <c r="G249" s="48"/>
      <c r="H249" s="48"/>
      <c r="I249" s="48"/>
      <c r="J249" s="48"/>
      <c r="K249" s="48"/>
      <c r="L249" s="39"/>
      <c r="M249" s="34"/>
      <c r="O249" s="34"/>
      <c r="P249" s="34"/>
      <c r="Q249" s="34"/>
      <c r="R249" s="34"/>
      <c r="S249" s="34"/>
      <c r="T249" s="34"/>
      <c r="U249" s="34"/>
      <c r="V249" s="34"/>
      <c r="W249" s="34"/>
      <c r="X249" s="34"/>
      <c r="Y249" s="34"/>
      <c r="Z249" s="34"/>
      <c r="AA249" s="34"/>
      <c r="AB249" s="34"/>
      <c r="AC249" s="34"/>
      <c r="AD249" s="34"/>
      <c r="AE249" s="34"/>
    </row>
  </sheetData>
  <sheetProtection algorithmName="SHA-512" hashValue="Ml6ipaLqVnOY0ovHzACxhlmzWHeT5MINXFhxdAuvGMFF9yqmgKHDqU5skgitPpSbo7M8LUBtyM6DYETt2WfU6Q==" saltValue="f57FwkzD1Pu5y5n7ibbpnT7xlWrEi9iGB/gVBFEFbanEvVzUexxiob2CNl5F8okuCJJqQk7AwO7w7pRN3mZa8Q==" spinCount="100000" sheet="1" objects="1" scenarios="1" formatColumns="0" formatRows="0" autoFilter="0"/>
  <autoFilter ref="C88:K248"/>
  <mergeCells count="12">
    <mergeCell ref="E81:H81"/>
    <mergeCell ref="L2:V2"/>
    <mergeCell ref="E50:H50"/>
    <mergeCell ref="E52:H52"/>
    <mergeCell ref="E54:H54"/>
    <mergeCell ref="E77:H77"/>
    <mergeCell ref="E79:H79"/>
    <mergeCell ref="E7:H7"/>
    <mergeCell ref="E9:H9"/>
    <mergeCell ref="E11:H11"/>
    <mergeCell ref="E20:H20"/>
    <mergeCell ref="E29:H29"/>
  </mergeCells>
  <hyperlinks>
    <hyperlink ref="F94" r:id="rId1"/>
    <hyperlink ref="F101" r:id="rId2"/>
    <hyperlink ref="F108" r:id="rId3"/>
    <hyperlink ref="F119" r:id="rId4"/>
    <hyperlink ref="F126" r:id="rId5"/>
    <hyperlink ref="F147" r:id="rId6"/>
    <hyperlink ref="F163" r:id="rId7"/>
    <hyperlink ref="F167" r:id="rId8"/>
    <hyperlink ref="F189" r:id="rId9"/>
    <hyperlink ref="F208" r:id="rId10"/>
    <hyperlink ref="F217" r:id="rId11"/>
    <hyperlink ref="F221" r:id="rId12"/>
    <hyperlink ref="F232" r:id="rId13"/>
    <hyperlink ref="F243" r:id="rId14"/>
    <hyperlink ref="F248" r:id="rId15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6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201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59"/>
      <c r="M2" s="359"/>
      <c r="N2" s="359"/>
      <c r="O2" s="359"/>
      <c r="P2" s="359"/>
      <c r="Q2" s="359"/>
      <c r="R2" s="359"/>
      <c r="S2" s="359"/>
      <c r="T2" s="359"/>
      <c r="U2" s="359"/>
      <c r="V2" s="359"/>
      <c r="AT2" s="17" t="s">
        <v>90</v>
      </c>
    </row>
    <row r="3" spans="1:46" s="1" customFormat="1" ht="6.95" customHeight="1">
      <c r="B3" s="108"/>
      <c r="C3" s="109"/>
      <c r="D3" s="109"/>
      <c r="E3" s="109"/>
      <c r="F3" s="109"/>
      <c r="G3" s="109"/>
      <c r="H3" s="109"/>
      <c r="I3" s="109"/>
      <c r="J3" s="109"/>
      <c r="K3" s="109"/>
      <c r="L3" s="20"/>
      <c r="AT3" s="17" t="s">
        <v>82</v>
      </c>
    </row>
    <row r="4" spans="1:46" s="1" customFormat="1" ht="24.95" customHeight="1">
      <c r="B4" s="20"/>
      <c r="D4" s="110" t="s">
        <v>103</v>
      </c>
      <c r="L4" s="20"/>
      <c r="M4" s="111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12" t="s">
        <v>16</v>
      </c>
      <c r="L6" s="20"/>
    </row>
    <row r="7" spans="1:46" s="1" customFormat="1" ht="16.5" customHeight="1">
      <c r="B7" s="20"/>
      <c r="E7" s="360" t="str">
        <f>'Rekapitulace stavby'!K6</f>
        <v>Projektové dokumentace 2020, část 1 Biokoridor a biocentrum v k.ú. Mančice a Rašovice</v>
      </c>
      <c r="F7" s="361"/>
      <c r="G7" s="361"/>
      <c r="H7" s="361"/>
      <c r="L7" s="20"/>
    </row>
    <row r="8" spans="1:46" s="1" customFormat="1" ht="12" customHeight="1">
      <c r="B8" s="20"/>
      <c r="D8" s="112" t="s">
        <v>104</v>
      </c>
      <c r="L8" s="20"/>
    </row>
    <row r="9" spans="1:46" s="2" customFormat="1" ht="16.5" customHeight="1">
      <c r="A9" s="34"/>
      <c r="B9" s="39"/>
      <c r="C9" s="34"/>
      <c r="D9" s="34"/>
      <c r="E9" s="360" t="s">
        <v>105</v>
      </c>
      <c r="F9" s="362"/>
      <c r="G9" s="362"/>
      <c r="H9" s="362"/>
      <c r="I9" s="34"/>
      <c r="J9" s="34"/>
      <c r="K9" s="34"/>
      <c r="L9" s="113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2" customHeight="1">
      <c r="A10" s="34"/>
      <c r="B10" s="39"/>
      <c r="C10" s="34"/>
      <c r="D10" s="112" t="s">
        <v>106</v>
      </c>
      <c r="E10" s="34"/>
      <c r="F10" s="34"/>
      <c r="G10" s="34"/>
      <c r="H10" s="34"/>
      <c r="I10" s="34"/>
      <c r="J10" s="34"/>
      <c r="K10" s="34"/>
      <c r="L10" s="113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6.5" customHeight="1">
      <c r="A11" s="34"/>
      <c r="B11" s="39"/>
      <c r="C11" s="34"/>
      <c r="D11" s="34"/>
      <c r="E11" s="363" t="s">
        <v>375</v>
      </c>
      <c r="F11" s="362"/>
      <c r="G11" s="362"/>
      <c r="H11" s="362"/>
      <c r="I11" s="34"/>
      <c r="J11" s="34"/>
      <c r="K11" s="34"/>
      <c r="L11" s="113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1.25">
      <c r="A12" s="34"/>
      <c r="B12" s="39"/>
      <c r="C12" s="34"/>
      <c r="D12" s="34"/>
      <c r="E12" s="34"/>
      <c r="F12" s="34"/>
      <c r="G12" s="34"/>
      <c r="H12" s="34"/>
      <c r="I12" s="34"/>
      <c r="J12" s="34"/>
      <c r="K12" s="34"/>
      <c r="L12" s="113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2" customHeight="1">
      <c r="A13" s="34"/>
      <c r="B13" s="39"/>
      <c r="C13" s="34"/>
      <c r="D13" s="112" t="s">
        <v>18</v>
      </c>
      <c r="E13" s="34"/>
      <c r="F13" s="103" t="s">
        <v>19</v>
      </c>
      <c r="G13" s="34"/>
      <c r="H13" s="34"/>
      <c r="I13" s="112" t="s">
        <v>20</v>
      </c>
      <c r="J13" s="103" t="s">
        <v>19</v>
      </c>
      <c r="K13" s="34"/>
      <c r="L13" s="113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2" t="s">
        <v>21</v>
      </c>
      <c r="E14" s="34"/>
      <c r="F14" s="103" t="s">
        <v>108</v>
      </c>
      <c r="G14" s="34"/>
      <c r="H14" s="34"/>
      <c r="I14" s="112" t="s">
        <v>23</v>
      </c>
      <c r="J14" s="114" t="str">
        <f>'Rekapitulace stavby'!AN8</f>
        <v>27. 4. 2022</v>
      </c>
      <c r="K14" s="34"/>
      <c r="L14" s="113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0.9" customHeight="1">
      <c r="A15" s="34"/>
      <c r="B15" s="39"/>
      <c r="C15" s="34"/>
      <c r="D15" s="34"/>
      <c r="E15" s="34"/>
      <c r="F15" s="34"/>
      <c r="G15" s="34"/>
      <c r="H15" s="34"/>
      <c r="I15" s="34"/>
      <c r="J15" s="34"/>
      <c r="K15" s="34"/>
      <c r="L15" s="113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12" customHeight="1">
      <c r="A16" s="34"/>
      <c r="B16" s="39"/>
      <c r="C16" s="34"/>
      <c r="D16" s="112" t="s">
        <v>25</v>
      </c>
      <c r="E16" s="34"/>
      <c r="F16" s="34"/>
      <c r="G16" s="34"/>
      <c r="H16" s="34"/>
      <c r="I16" s="112" t="s">
        <v>26</v>
      </c>
      <c r="J16" s="103" t="s">
        <v>27</v>
      </c>
      <c r="K16" s="34"/>
      <c r="L16" s="113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8" customHeight="1">
      <c r="A17" s="34"/>
      <c r="B17" s="39"/>
      <c r="C17" s="34"/>
      <c r="D17" s="34"/>
      <c r="E17" s="103" t="s">
        <v>28</v>
      </c>
      <c r="F17" s="34"/>
      <c r="G17" s="34"/>
      <c r="H17" s="34"/>
      <c r="I17" s="112" t="s">
        <v>29</v>
      </c>
      <c r="J17" s="103" t="s">
        <v>19</v>
      </c>
      <c r="K17" s="34"/>
      <c r="L17" s="113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6.95" customHeight="1">
      <c r="A18" s="34"/>
      <c r="B18" s="39"/>
      <c r="C18" s="34"/>
      <c r="D18" s="34"/>
      <c r="E18" s="34"/>
      <c r="F18" s="34"/>
      <c r="G18" s="34"/>
      <c r="H18" s="34"/>
      <c r="I18" s="34"/>
      <c r="J18" s="34"/>
      <c r="K18" s="34"/>
      <c r="L18" s="113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12" customHeight="1">
      <c r="A19" s="34"/>
      <c r="B19" s="39"/>
      <c r="C19" s="34"/>
      <c r="D19" s="112" t="s">
        <v>30</v>
      </c>
      <c r="E19" s="34"/>
      <c r="F19" s="34"/>
      <c r="G19" s="34"/>
      <c r="H19" s="34"/>
      <c r="I19" s="112" t="s">
        <v>26</v>
      </c>
      <c r="J19" s="30" t="str">
        <f>'Rekapitulace stavby'!AN13</f>
        <v>Vyplň údaj</v>
      </c>
      <c r="K19" s="34"/>
      <c r="L19" s="113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8" customHeight="1">
      <c r="A20" s="34"/>
      <c r="B20" s="39"/>
      <c r="C20" s="34"/>
      <c r="D20" s="34"/>
      <c r="E20" s="364" t="str">
        <f>'Rekapitulace stavby'!E14</f>
        <v>Vyplň údaj</v>
      </c>
      <c r="F20" s="365"/>
      <c r="G20" s="365"/>
      <c r="H20" s="365"/>
      <c r="I20" s="112" t="s">
        <v>29</v>
      </c>
      <c r="J20" s="30" t="str">
        <f>'Rekapitulace stavby'!AN14</f>
        <v>Vyplň údaj</v>
      </c>
      <c r="K20" s="34"/>
      <c r="L20" s="113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6.95" customHeight="1">
      <c r="A21" s="34"/>
      <c r="B21" s="39"/>
      <c r="C21" s="34"/>
      <c r="D21" s="34"/>
      <c r="E21" s="34"/>
      <c r="F21" s="34"/>
      <c r="G21" s="34"/>
      <c r="H21" s="34"/>
      <c r="I21" s="34"/>
      <c r="J21" s="34"/>
      <c r="K21" s="34"/>
      <c r="L21" s="113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12" customHeight="1">
      <c r="A22" s="34"/>
      <c r="B22" s="39"/>
      <c r="C22" s="34"/>
      <c r="D22" s="112" t="s">
        <v>32</v>
      </c>
      <c r="E22" s="34"/>
      <c r="F22" s="34"/>
      <c r="G22" s="34"/>
      <c r="H22" s="34"/>
      <c r="I22" s="112" t="s">
        <v>26</v>
      </c>
      <c r="J22" s="103" t="s">
        <v>33</v>
      </c>
      <c r="K22" s="34"/>
      <c r="L22" s="113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8" customHeight="1">
      <c r="A23" s="34"/>
      <c r="B23" s="39"/>
      <c r="C23" s="34"/>
      <c r="D23" s="34"/>
      <c r="E23" s="103" t="s">
        <v>34</v>
      </c>
      <c r="F23" s="34"/>
      <c r="G23" s="34"/>
      <c r="H23" s="34"/>
      <c r="I23" s="112" t="s">
        <v>29</v>
      </c>
      <c r="J23" s="103" t="s">
        <v>19</v>
      </c>
      <c r="K23" s="34"/>
      <c r="L23" s="113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6.95" customHeight="1">
      <c r="A24" s="34"/>
      <c r="B24" s="39"/>
      <c r="C24" s="34"/>
      <c r="D24" s="34"/>
      <c r="E24" s="34"/>
      <c r="F24" s="34"/>
      <c r="G24" s="34"/>
      <c r="H24" s="34"/>
      <c r="I24" s="34"/>
      <c r="J24" s="34"/>
      <c r="K24" s="34"/>
      <c r="L24" s="113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12" customHeight="1">
      <c r="A25" s="34"/>
      <c r="B25" s="39"/>
      <c r="C25" s="34"/>
      <c r="D25" s="112" t="s">
        <v>36</v>
      </c>
      <c r="E25" s="34"/>
      <c r="F25" s="34"/>
      <c r="G25" s="34"/>
      <c r="H25" s="34"/>
      <c r="I25" s="112" t="s">
        <v>26</v>
      </c>
      <c r="J25" s="103" t="s">
        <v>33</v>
      </c>
      <c r="K25" s="34"/>
      <c r="L25" s="113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8" customHeight="1">
      <c r="A26" s="34"/>
      <c r="B26" s="39"/>
      <c r="C26" s="34"/>
      <c r="D26" s="34"/>
      <c r="E26" s="103" t="s">
        <v>34</v>
      </c>
      <c r="F26" s="34"/>
      <c r="G26" s="34"/>
      <c r="H26" s="34"/>
      <c r="I26" s="112" t="s">
        <v>29</v>
      </c>
      <c r="J26" s="103" t="s">
        <v>19</v>
      </c>
      <c r="K26" s="34"/>
      <c r="L26" s="113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2" customFormat="1" ht="6.95" customHeight="1">
      <c r="A27" s="34"/>
      <c r="B27" s="39"/>
      <c r="C27" s="34"/>
      <c r="D27" s="34"/>
      <c r="E27" s="34"/>
      <c r="F27" s="34"/>
      <c r="G27" s="34"/>
      <c r="H27" s="34"/>
      <c r="I27" s="34"/>
      <c r="J27" s="34"/>
      <c r="K27" s="34"/>
      <c r="L27" s="113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pans="1:31" s="2" customFormat="1" ht="12" customHeight="1">
      <c r="A28" s="34"/>
      <c r="B28" s="39"/>
      <c r="C28" s="34"/>
      <c r="D28" s="112" t="s">
        <v>37</v>
      </c>
      <c r="E28" s="34"/>
      <c r="F28" s="34"/>
      <c r="G28" s="34"/>
      <c r="H28" s="34"/>
      <c r="I28" s="34"/>
      <c r="J28" s="34"/>
      <c r="K28" s="34"/>
      <c r="L28" s="113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8" customFormat="1" ht="16.5" customHeight="1">
      <c r="A29" s="115"/>
      <c r="B29" s="116"/>
      <c r="C29" s="115"/>
      <c r="D29" s="115"/>
      <c r="E29" s="366" t="s">
        <v>19</v>
      </c>
      <c r="F29" s="366"/>
      <c r="G29" s="366"/>
      <c r="H29" s="366"/>
      <c r="I29" s="115"/>
      <c r="J29" s="115"/>
      <c r="K29" s="115"/>
      <c r="L29" s="117"/>
      <c r="S29" s="115"/>
      <c r="T29" s="115"/>
      <c r="U29" s="115"/>
      <c r="V29" s="115"/>
      <c r="W29" s="115"/>
      <c r="X29" s="115"/>
      <c r="Y29" s="115"/>
      <c r="Z29" s="115"/>
      <c r="AA29" s="115"/>
      <c r="AB29" s="115"/>
      <c r="AC29" s="115"/>
      <c r="AD29" s="115"/>
      <c r="AE29" s="115"/>
    </row>
    <row r="30" spans="1:31" s="2" customFormat="1" ht="6.95" customHeight="1">
      <c r="A30" s="34"/>
      <c r="B30" s="39"/>
      <c r="C30" s="34"/>
      <c r="D30" s="34"/>
      <c r="E30" s="34"/>
      <c r="F30" s="34"/>
      <c r="G30" s="34"/>
      <c r="H30" s="34"/>
      <c r="I30" s="34"/>
      <c r="J30" s="34"/>
      <c r="K30" s="34"/>
      <c r="L30" s="113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18"/>
      <c r="E31" s="118"/>
      <c r="F31" s="118"/>
      <c r="G31" s="118"/>
      <c r="H31" s="118"/>
      <c r="I31" s="118"/>
      <c r="J31" s="118"/>
      <c r="K31" s="118"/>
      <c r="L31" s="113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25.35" customHeight="1">
      <c r="A32" s="34"/>
      <c r="B32" s="39"/>
      <c r="C32" s="34"/>
      <c r="D32" s="119" t="s">
        <v>39</v>
      </c>
      <c r="E32" s="34"/>
      <c r="F32" s="34"/>
      <c r="G32" s="34"/>
      <c r="H32" s="34"/>
      <c r="I32" s="34"/>
      <c r="J32" s="120">
        <f>ROUND(J88, 2)</f>
        <v>0</v>
      </c>
      <c r="K32" s="34"/>
      <c r="L32" s="113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6.95" customHeight="1">
      <c r="A33" s="34"/>
      <c r="B33" s="39"/>
      <c r="C33" s="34"/>
      <c r="D33" s="118"/>
      <c r="E33" s="118"/>
      <c r="F33" s="118"/>
      <c r="G33" s="118"/>
      <c r="H33" s="118"/>
      <c r="I33" s="118"/>
      <c r="J33" s="118"/>
      <c r="K33" s="118"/>
      <c r="L33" s="113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34"/>
      <c r="F34" s="121" t="s">
        <v>41</v>
      </c>
      <c r="G34" s="34"/>
      <c r="H34" s="34"/>
      <c r="I34" s="121" t="s">
        <v>40</v>
      </c>
      <c r="J34" s="121" t="s">
        <v>42</v>
      </c>
      <c r="K34" s="34"/>
      <c r="L34" s="113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customHeight="1">
      <c r="A35" s="34"/>
      <c r="B35" s="39"/>
      <c r="C35" s="34"/>
      <c r="D35" s="122" t="s">
        <v>43</v>
      </c>
      <c r="E35" s="112" t="s">
        <v>44</v>
      </c>
      <c r="F35" s="123">
        <f>ROUND((SUM(BE88:BE200)),  2)</f>
        <v>0</v>
      </c>
      <c r="G35" s="34"/>
      <c r="H35" s="34"/>
      <c r="I35" s="124">
        <v>0.21</v>
      </c>
      <c r="J35" s="123">
        <f>ROUND(((SUM(BE88:BE200))*I35),  2)</f>
        <v>0</v>
      </c>
      <c r="K35" s="34"/>
      <c r="L35" s="113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customHeight="1">
      <c r="A36" s="34"/>
      <c r="B36" s="39"/>
      <c r="C36" s="34"/>
      <c r="D36" s="34"/>
      <c r="E36" s="112" t="s">
        <v>45</v>
      </c>
      <c r="F36" s="123">
        <f>ROUND((SUM(BF88:BF200)),  2)</f>
        <v>0</v>
      </c>
      <c r="G36" s="34"/>
      <c r="H36" s="34"/>
      <c r="I36" s="124">
        <v>0.15</v>
      </c>
      <c r="J36" s="123">
        <f>ROUND(((SUM(BF88:BF200))*I36),  2)</f>
        <v>0</v>
      </c>
      <c r="K36" s="34"/>
      <c r="L36" s="113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2" t="s">
        <v>46</v>
      </c>
      <c r="F37" s="123">
        <f>ROUND((SUM(BG88:BG200)),  2)</f>
        <v>0</v>
      </c>
      <c r="G37" s="34"/>
      <c r="H37" s="34"/>
      <c r="I37" s="124">
        <v>0.21</v>
      </c>
      <c r="J37" s="123">
        <f>0</f>
        <v>0</v>
      </c>
      <c r="K37" s="34"/>
      <c r="L37" s="113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14.45" hidden="1" customHeight="1">
      <c r="A38" s="34"/>
      <c r="B38" s="39"/>
      <c r="C38" s="34"/>
      <c r="D38" s="34"/>
      <c r="E38" s="112" t="s">
        <v>47</v>
      </c>
      <c r="F38" s="123">
        <f>ROUND((SUM(BH88:BH200)),  2)</f>
        <v>0</v>
      </c>
      <c r="G38" s="34"/>
      <c r="H38" s="34"/>
      <c r="I38" s="124">
        <v>0.15</v>
      </c>
      <c r="J38" s="123">
        <f>0</f>
        <v>0</v>
      </c>
      <c r="K38" s="34"/>
      <c r="L38" s="113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14.45" hidden="1" customHeight="1">
      <c r="A39" s="34"/>
      <c r="B39" s="39"/>
      <c r="C39" s="34"/>
      <c r="D39" s="34"/>
      <c r="E39" s="112" t="s">
        <v>48</v>
      </c>
      <c r="F39" s="123">
        <f>ROUND((SUM(BI88:BI200)),  2)</f>
        <v>0</v>
      </c>
      <c r="G39" s="34"/>
      <c r="H39" s="34"/>
      <c r="I39" s="124">
        <v>0</v>
      </c>
      <c r="J39" s="123">
        <f>0</f>
        <v>0</v>
      </c>
      <c r="K39" s="34"/>
      <c r="L39" s="113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6.9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113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2" customFormat="1" ht="25.35" customHeight="1">
      <c r="A41" s="34"/>
      <c r="B41" s="39"/>
      <c r="C41" s="125"/>
      <c r="D41" s="126" t="s">
        <v>49</v>
      </c>
      <c r="E41" s="127"/>
      <c r="F41" s="127"/>
      <c r="G41" s="128" t="s">
        <v>50</v>
      </c>
      <c r="H41" s="129" t="s">
        <v>51</v>
      </c>
      <c r="I41" s="127"/>
      <c r="J41" s="130">
        <f>SUM(J32:J39)</f>
        <v>0</v>
      </c>
      <c r="K41" s="131"/>
      <c r="L41" s="113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pans="1:31" s="2" customFormat="1" ht="14.45" customHeight="1">
      <c r="A42" s="34"/>
      <c r="B42" s="132"/>
      <c r="C42" s="133"/>
      <c r="D42" s="133"/>
      <c r="E42" s="133"/>
      <c r="F42" s="133"/>
      <c r="G42" s="133"/>
      <c r="H42" s="133"/>
      <c r="I42" s="133"/>
      <c r="J42" s="133"/>
      <c r="K42" s="133"/>
      <c r="L42" s="113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6" spans="1:31" s="2" customFormat="1" ht="6.95" customHeight="1">
      <c r="A46" s="34"/>
      <c r="B46" s="134"/>
      <c r="C46" s="135"/>
      <c r="D46" s="135"/>
      <c r="E46" s="135"/>
      <c r="F46" s="135"/>
      <c r="G46" s="135"/>
      <c r="H46" s="135"/>
      <c r="I46" s="135"/>
      <c r="J46" s="135"/>
      <c r="K46" s="135"/>
      <c r="L46" s="113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pans="1:31" s="2" customFormat="1" ht="24.95" customHeight="1">
      <c r="A47" s="34"/>
      <c r="B47" s="35"/>
      <c r="C47" s="23" t="s">
        <v>109</v>
      </c>
      <c r="D47" s="36"/>
      <c r="E47" s="36"/>
      <c r="F47" s="36"/>
      <c r="G47" s="36"/>
      <c r="H47" s="36"/>
      <c r="I47" s="36"/>
      <c r="J47" s="36"/>
      <c r="K47" s="36"/>
      <c r="L47" s="113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pans="1:31" s="2" customFormat="1" ht="6.95" customHeight="1">
      <c r="A48" s="34"/>
      <c r="B48" s="35"/>
      <c r="C48" s="36"/>
      <c r="D48" s="36"/>
      <c r="E48" s="36"/>
      <c r="F48" s="36"/>
      <c r="G48" s="36"/>
      <c r="H48" s="36"/>
      <c r="I48" s="36"/>
      <c r="J48" s="36"/>
      <c r="K48" s="36"/>
      <c r="L48" s="113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pans="1:47" s="2" customFormat="1" ht="12" customHeight="1">
      <c r="A49" s="34"/>
      <c r="B49" s="35"/>
      <c r="C49" s="29" t="s">
        <v>16</v>
      </c>
      <c r="D49" s="36"/>
      <c r="E49" s="36"/>
      <c r="F49" s="36"/>
      <c r="G49" s="36"/>
      <c r="H49" s="36"/>
      <c r="I49" s="36"/>
      <c r="J49" s="36"/>
      <c r="K49" s="36"/>
      <c r="L49" s="113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pans="1:47" s="2" customFormat="1" ht="16.5" customHeight="1">
      <c r="A50" s="34"/>
      <c r="B50" s="35"/>
      <c r="C50" s="36"/>
      <c r="D50" s="36"/>
      <c r="E50" s="367" t="str">
        <f>E7</f>
        <v>Projektové dokumentace 2020, část 1 Biokoridor a biocentrum v k.ú. Mančice a Rašovice</v>
      </c>
      <c r="F50" s="368"/>
      <c r="G50" s="368"/>
      <c r="H50" s="368"/>
      <c r="I50" s="36"/>
      <c r="J50" s="36"/>
      <c r="K50" s="36"/>
      <c r="L50" s="113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pans="1:47" s="1" customFormat="1" ht="12" customHeight="1">
      <c r="B51" s="21"/>
      <c r="C51" s="29" t="s">
        <v>104</v>
      </c>
      <c r="D51" s="22"/>
      <c r="E51" s="22"/>
      <c r="F51" s="22"/>
      <c r="G51" s="22"/>
      <c r="H51" s="22"/>
      <c r="I51" s="22"/>
      <c r="J51" s="22"/>
      <c r="K51" s="22"/>
      <c r="L51" s="20"/>
    </row>
    <row r="52" spans="1:47" s="2" customFormat="1" ht="16.5" customHeight="1">
      <c r="A52" s="34"/>
      <c r="B52" s="35"/>
      <c r="C52" s="36"/>
      <c r="D52" s="36"/>
      <c r="E52" s="367" t="s">
        <v>105</v>
      </c>
      <c r="F52" s="369"/>
      <c r="G52" s="369"/>
      <c r="H52" s="369"/>
      <c r="I52" s="36"/>
      <c r="J52" s="36"/>
      <c r="K52" s="36"/>
      <c r="L52" s="113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pans="1:47" s="2" customFormat="1" ht="12" customHeight="1">
      <c r="A53" s="34"/>
      <c r="B53" s="35"/>
      <c r="C53" s="29" t="s">
        <v>106</v>
      </c>
      <c r="D53" s="36"/>
      <c r="E53" s="36"/>
      <c r="F53" s="36"/>
      <c r="G53" s="36"/>
      <c r="H53" s="36"/>
      <c r="I53" s="36"/>
      <c r="J53" s="36"/>
      <c r="K53" s="36"/>
      <c r="L53" s="113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pans="1:47" s="2" customFormat="1" ht="16.5" customHeight="1">
      <c r="A54" s="34"/>
      <c r="B54" s="35"/>
      <c r="C54" s="36"/>
      <c r="D54" s="36"/>
      <c r="E54" s="316" t="str">
        <f>E11</f>
        <v>SO-01.2 - Vegetační úpravy - následná péče v 1. roce</v>
      </c>
      <c r="F54" s="369"/>
      <c r="G54" s="369"/>
      <c r="H54" s="369"/>
      <c r="I54" s="36"/>
      <c r="J54" s="36"/>
      <c r="K54" s="36"/>
      <c r="L54" s="113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pans="1:47" s="2" customFormat="1" ht="6.95" customHeight="1">
      <c r="A55" s="34"/>
      <c r="B55" s="35"/>
      <c r="C55" s="36"/>
      <c r="D55" s="36"/>
      <c r="E55" s="36"/>
      <c r="F55" s="36"/>
      <c r="G55" s="36"/>
      <c r="H55" s="36"/>
      <c r="I55" s="36"/>
      <c r="J55" s="36"/>
      <c r="K55" s="36"/>
      <c r="L55" s="113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pans="1:47" s="2" customFormat="1" ht="12" customHeight="1">
      <c r="A56" s="34"/>
      <c r="B56" s="35"/>
      <c r="C56" s="29" t="s">
        <v>21</v>
      </c>
      <c r="D56" s="36"/>
      <c r="E56" s="36"/>
      <c r="F56" s="27" t="str">
        <f>F14</f>
        <v>Mančice a Rašovice</v>
      </c>
      <c r="G56" s="36"/>
      <c r="H56" s="36"/>
      <c r="I56" s="29" t="s">
        <v>23</v>
      </c>
      <c r="J56" s="59" t="str">
        <f>IF(J14="","",J14)</f>
        <v>27. 4. 2022</v>
      </c>
      <c r="K56" s="36"/>
      <c r="L56" s="113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pans="1:47" s="2" customFormat="1" ht="6.95" customHeight="1">
      <c r="A57" s="34"/>
      <c r="B57" s="35"/>
      <c r="C57" s="36"/>
      <c r="D57" s="36"/>
      <c r="E57" s="36"/>
      <c r="F57" s="36"/>
      <c r="G57" s="36"/>
      <c r="H57" s="36"/>
      <c r="I57" s="36"/>
      <c r="J57" s="36"/>
      <c r="K57" s="36"/>
      <c r="L57" s="113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pans="1:47" s="2" customFormat="1" ht="25.7" customHeight="1">
      <c r="A58" s="34"/>
      <c r="B58" s="35"/>
      <c r="C58" s="29" t="s">
        <v>25</v>
      </c>
      <c r="D58" s="36"/>
      <c r="E58" s="36"/>
      <c r="F58" s="27" t="str">
        <f>E17</f>
        <v xml:space="preserve">ČR - SPÚ. pobočka Kutná  Hora </v>
      </c>
      <c r="G58" s="36"/>
      <c r="H58" s="36"/>
      <c r="I58" s="29" t="s">
        <v>32</v>
      </c>
      <c r="J58" s="32" t="str">
        <f>E23</f>
        <v>ATELIER FONTES s.r.o.</v>
      </c>
      <c r="K58" s="36"/>
      <c r="L58" s="113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pans="1:47" s="2" customFormat="1" ht="25.7" customHeight="1">
      <c r="A59" s="34"/>
      <c r="B59" s="35"/>
      <c r="C59" s="29" t="s">
        <v>30</v>
      </c>
      <c r="D59" s="36"/>
      <c r="E59" s="36"/>
      <c r="F59" s="27" t="str">
        <f>IF(E20="","",E20)</f>
        <v>Vyplň údaj</v>
      </c>
      <c r="G59" s="36"/>
      <c r="H59" s="36"/>
      <c r="I59" s="29" t="s">
        <v>36</v>
      </c>
      <c r="J59" s="32" t="str">
        <f>E26</f>
        <v>ATELIER FONTES s.r.o.</v>
      </c>
      <c r="K59" s="36"/>
      <c r="L59" s="113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</row>
    <row r="60" spans="1:47" s="2" customFormat="1" ht="10.35" customHeight="1">
      <c r="A60" s="34"/>
      <c r="B60" s="35"/>
      <c r="C60" s="36"/>
      <c r="D60" s="36"/>
      <c r="E60" s="36"/>
      <c r="F60" s="36"/>
      <c r="G60" s="36"/>
      <c r="H60" s="36"/>
      <c r="I60" s="36"/>
      <c r="J60" s="36"/>
      <c r="K60" s="36"/>
      <c r="L60" s="113"/>
      <c r="S60" s="34"/>
      <c r="T60" s="34"/>
      <c r="U60" s="34"/>
      <c r="V60" s="34"/>
      <c r="W60" s="34"/>
      <c r="X60" s="34"/>
      <c r="Y60" s="34"/>
      <c r="Z60" s="34"/>
      <c r="AA60" s="34"/>
      <c r="AB60" s="34"/>
      <c r="AC60" s="34"/>
      <c r="AD60" s="34"/>
      <c r="AE60" s="34"/>
    </row>
    <row r="61" spans="1:47" s="2" customFormat="1" ht="29.25" customHeight="1">
      <c r="A61" s="34"/>
      <c r="B61" s="35"/>
      <c r="C61" s="136" t="s">
        <v>110</v>
      </c>
      <c r="D61" s="137"/>
      <c r="E61" s="137"/>
      <c r="F61" s="137"/>
      <c r="G61" s="137"/>
      <c r="H61" s="137"/>
      <c r="I61" s="137"/>
      <c r="J61" s="138" t="s">
        <v>111</v>
      </c>
      <c r="K61" s="137"/>
      <c r="L61" s="113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47" s="2" customFormat="1" ht="10.35" customHeight="1">
      <c r="A62" s="34"/>
      <c r="B62" s="35"/>
      <c r="C62" s="36"/>
      <c r="D62" s="36"/>
      <c r="E62" s="36"/>
      <c r="F62" s="36"/>
      <c r="G62" s="36"/>
      <c r="H62" s="36"/>
      <c r="I62" s="36"/>
      <c r="J62" s="36"/>
      <c r="K62" s="36"/>
      <c r="L62" s="113"/>
      <c r="S62" s="34"/>
      <c r="T62" s="34"/>
      <c r="U62" s="34"/>
      <c r="V62" s="34"/>
      <c r="W62" s="34"/>
      <c r="X62" s="34"/>
      <c r="Y62" s="34"/>
      <c r="Z62" s="34"/>
      <c r="AA62" s="34"/>
      <c r="AB62" s="34"/>
      <c r="AC62" s="34"/>
      <c r="AD62" s="34"/>
      <c r="AE62" s="34"/>
    </row>
    <row r="63" spans="1:47" s="2" customFormat="1" ht="22.9" customHeight="1">
      <c r="A63" s="34"/>
      <c r="B63" s="35"/>
      <c r="C63" s="139" t="s">
        <v>71</v>
      </c>
      <c r="D63" s="36"/>
      <c r="E63" s="36"/>
      <c r="F63" s="36"/>
      <c r="G63" s="36"/>
      <c r="H63" s="36"/>
      <c r="I63" s="36"/>
      <c r="J63" s="77">
        <f>J88</f>
        <v>0</v>
      </c>
      <c r="K63" s="36"/>
      <c r="L63" s="113"/>
      <c r="S63" s="34"/>
      <c r="T63" s="34"/>
      <c r="U63" s="34"/>
      <c r="V63" s="34"/>
      <c r="W63" s="34"/>
      <c r="X63" s="34"/>
      <c r="Y63" s="34"/>
      <c r="Z63" s="34"/>
      <c r="AA63" s="34"/>
      <c r="AB63" s="34"/>
      <c r="AC63" s="34"/>
      <c r="AD63" s="34"/>
      <c r="AE63" s="34"/>
      <c r="AU63" s="17" t="s">
        <v>112</v>
      </c>
    </row>
    <row r="64" spans="1:47" s="9" customFormat="1" ht="24.95" customHeight="1">
      <c r="B64" s="140"/>
      <c r="C64" s="141"/>
      <c r="D64" s="142" t="s">
        <v>113</v>
      </c>
      <c r="E64" s="143"/>
      <c r="F64" s="143"/>
      <c r="G64" s="143"/>
      <c r="H64" s="143"/>
      <c r="I64" s="143"/>
      <c r="J64" s="144">
        <f>J89</f>
        <v>0</v>
      </c>
      <c r="K64" s="141"/>
      <c r="L64" s="145"/>
    </row>
    <row r="65" spans="1:31" s="10" customFormat="1" ht="19.899999999999999" customHeight="1">
      <c r="B65" s="146"/>
      <c r="C65" s="97"/>
      <c r="D65" s="147" t="s">
        <v>114</v>
      </c>
      <c r="E65" s="148"/>
      <c r="F65" s="148"/>
      <c r="G65" s="148"/>
      <c r="H65" s="148"/>
      <c r="I65" s="148"/>
      <c r="J65" s="149">
        <f>J90</f>
        <v>0</v>
      </c>
      <c r="K65" s="97"/>
      <c r="L65" s="150"/>
    </row>
    <row r="66" spans="1:31" s="10" customFormat="1" ht="19.899999999999999" customHeight="1">
      <c r="B66" s="146"/>
      <c r="C66" s="97"/>
      <c r="D66" s="147" t="s">
        <v>116</v>
      </c>
      <c r="E66" s="148"/>
      <c r="F66" s="148"/>
      <c r="G66" s="148"/>
      <c r="H66" s="148"/>
      <c r="I66" s="148"/>
      <c r="J66" s="149">
        <f>J197</f>
        <v>0</v>
      </c>
      <c r="K66" s="97"/>
      <c r="L66" s="150"/>
    </row>
    <row r="67" spans="1:31" s="2" customFormat="1" ht="21.75" customHeight="1">
      <c r="A67" s="34"/>
      <c r="B67" s="35"/>
      <c r="C67" s="36"/>
      <c r="D67" s="36"/>
      <c r="E67" s="36"/>
      <c r="F67" s="36"/>
      <c r="G67" s="36"/>
      <c r="H67" s="36"/>
      <c r="I67" s="36"/>
      <c r="J67" s="36"/>
      <c r="K67" s="36"/>
      <c r="L67" s="113"/>
      <c r="S67" s="34"/>
      <c r="T67" s="34"/>
      <c r="U67" s="34"/>
      <c r="V67" s="34"/>
      <c r="W67" s="34"/>
      <c r="X67" s="34"/>
      <c r="Y67" s="34"/>
      <c r="Z67" s="34"/>
      <c r="AA67" s="34"/>
      <c r="AB67" s="34"/>
      <c r="AC67" s="34"/>
      <c r="AD67" s="34"/>
      <c r="AE67" s="34"/>
    </row>
    <row r="68" spans="1:31" s="2" customFormat="1" ht="6.95" customHeight="1">
      <c r="A68" s="34"/>
      <c r="B68" s="47"/>
      <c r="C68" s="48"/>
      <c r="D68" s="48"/>
      <c r="E68" s="48"/>
      <c r="F68" s="48"/>
      <c r="G68" s="48"/>
      <c r="H68" s="48"/>
      <c r="I68" s="48"/>
      <c r="J68" s="48"/>
      <c r="K68" s="48"/>
      <c r="L68" s="113"/>
      <c r="S68" s="34"/>
      <c r="T68" s="34"/>
      <c r="U68" s="34"/>
      <c r="V68" s="34"/>
      <c r="W68" s="34"/>
      <c r="X68" s="34"/>
      <c r="Y68" s="34"/>
      <c r="Z68" s="34"/>
      <c r="AA68" s="34"/>
      <c r="AB68" s="34"/>
      <c r="AC68" s="34"/>
      <c r="AD68" s="34"/>
      <c r="AE68" s="34"/>
    </row>
    <row r="72" spans="1:31" s="2" customFormat="1" ht="6.95" customHeight="1">
      <c r="A72" s="34"/>
      <c r="B72" s="49"/>
      <c r="C72" s="50"/>
      <c r="D72" s="50"/>
      <c r="E72" s="50"/>
      <c r="F72" s="50"/>
      <c r="G72" s="50"/>
      <c r="H72" s="50"/>
      <c r="I72" s="50"/>
      <c r="J72" s="50"/>
      <c r="K72" s="50"/>
      <c r="L72" s="113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</row>
    <row r="73" spans="1:31" s="2" customFormat="1" ht="24.95" customHeight="1">
      <c r="A73" s="34"/>
      <c r="B73" s="35"/>
      <c r="C73" s="23" t="s">
        <v>117</v>
      </c>
      <c r="D73" s="36"/>
      <c r="E73" s="36"/>
      <c r="F73" s="36"/>
      <c r="G73" s="36"/>
      <c r="H73" s="36"/>
      <c r="I73" s="36"/>
      <c r="J73" s="36"/>
      <c r="K73" s="36"/>
      <c r="L73" s="113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</row>
    <row r="74" spans="1:31" s="2" customFormat="1" ht="6.95" customHeight="1">
      <c r="A74" s="34"/>
      <c r="B74" s="35"/>
      <c r="C74" s="36"/>
      <c r="D74" s="36"/>
      <c r="E74" s="36"/>
      <c r="F74" s="36"/>
      <c r="G74" s="36"/>
      <c r="H74" s="36"/>
      <c r="I74" s="36"/>
      <c r="J74" s="36"/>
      <c r="K74" s="36"/>
      <c r="L74" s="113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</row>
    <row r="75" spans="1:31" s="2" customFormat="1" ht="12" customHeight="1">
      <c r="A75" s="34"/>
      <c r="B75" s="35"/>
      <c r="C75" s="29" t="s">
        <v>16</v>
      </c>
      <c r="D75" s="36"/>
      <c r="E75" s="36"/>
      <c r="F75" s="36"/>
      <c r="G75" s="36"/>
      <c r="H75" s="36"/>
      <c r="I75" s="36"/>
      <c r="J75" s="36"/>
      <c r="K75" s="36"/>
      <c r="L75" s="113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6" spans="1:31" s="2" customFormat="1" ht="16.5" customHeight="1">
      <c r="A76" s="34"/>
      <c r="B76" s="35"/>
      <c r="C76" s="36"/>
      <c r="D76" s="36"/>
      <c r="E76" s="367" t="str">
        <f>E7</f>
        <v>Projektové dokumentace 2020, část 1 Biokoridor a biocentrum v k.ú. Mančice a Rašovice</v>
      </c>
      <c r="F76" s="368"/>
      <c r="G76" s="368"/>
      <c r="H76" s="368"/>
      <c r="I76" s="36"/>
      <c r="J76" s="36"/>
      <c r="K76" s="36"/>
      <c r="L76" s="113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1" customFormat="1" ht="12" customHeight="1">
      <c r="B77" s="21"/>
      <c r="C77" s="29" t="s">
        <v>104</v>
      </c>
      <c r="D77" s="22"/>
      <c r="E77" s="22"/>
      <c r="F77" s="22"/>
      <c r="G77" s="22"/>
      <c r="H77" s="22"/>
      <c r="I77" s="22"/>
      <c r="J77" s="22"/>
      <c r="K77" s="22"/>
      <c r="L77" s="20"/>
    </row>
    <row r="78" spans="1:31" s="2" customFormat="1" ht="16.5" customHeight="1">
      <c r="A78" s="34"/>
      <c r="B78" s="35"/>
      <c r="C78" s="36"/>
      <c r="D78" s="36"/>
      <c r="E78" s="367" t="s">
        <v>105</v>
      </c>
      <c r="F78" s="369"/>
      <c r="G78" s="369"/>
      <c r="H78" s="369"/>
      <c r="I78" s="36"/>
      <c r="J78" s="36"/>
      <c r="K78" s="36"/>
      <c r="L78" s="113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</row>
    <row r="79" spans="1:31" s="2" customFormat="1" ht="12" customHeight="1">
      <c r="A79" s="34"/>
      <c r="B79" s="35"/>
      <c r="C79" s="29" t="s">
        <v>106</v>
      </c>
      <c r="D79" s="36"/>
      <c r="E79" s="36"/>
      <c r="F79" s="36"/>
      <c r="G79" s="36"/>
      <c r="H79" s="36"/>
      <c r="I79" s="36"/>
      <c r="J79" s="36"/>
      <c r="K79" s="36"/>
      <c r="L79" s="113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</row>
    <row r="80" spans="1:31" s="2" customFormat="1" ht="16.5" customHeight="1">
      <c r="A80" s="34"/>
      <c r="B80" s="35"/>
      <c r="C80" s="36"/>
      <c r="D80" s="36"/>
      <c r="E80" s="316" t="str">
        <f>E11</f>
        <v>SO-01.2 - Vegetační úpravy - následná péče v 1. roce</v>
      </c>
      <c r="F80" s="369"/>
      <c r="G80" s="369"/>
      <c r="H80" s="369"/>
      <c r="I80" s="36"/>
      <c r="J80" s="36"/>
      <c r="K80" s="36"/>
      <c r="L80" s="113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</row>
    <row r="81" spans="1:65" s="2" customFormat="1" ht="6.95" customHeight="1">
      <c r="A81" s="34"/>
      <c r="B81" s="35"/>
      <c r="C81" s="36"/>
      <c r="D81" s="36"/>
      <c r="E81" s="36"/>
      <c r="F81" s="36"/>
      <c r="G81" s="36"/>
      <c r="H81" s="36"/>
      <c r="I81" s="36"/>
      <c r="J81" s="36"/>
      <c r="K81" s="36"/>
      <c r="L81" s="113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65" s="2" customFormat="1" ht="12" customHeight="1">
      <c r="A82" s="34"/>
      <c r="B82" s="35"/>
      <c r="C82" s="29" t="s">
        <v>21</v>
      </c>
      <c r="D82" s="36"/>
      <c r="E82" s="36"/>
      <c r="F82" s="27" t="str">
        <f>F14</f>
        <v>Mančice a Rašovice</v>
      </c>
      <c r="G82" s="36"/>
      <c r="H82" s="36"/>
      <c r="I82" s="29" t="s">
        <v>23</v>
      </c>
      <c r="J82" s="59" t="str">
        <f>IF(J14="","",J14)</f>
        <v>27. 4. 2022</v>
      </c>
      <c r="K82" s="36"/>
      <c r="L82" s="113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65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113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65" s="2" customFormat="1" ht="25.7" customHeight="1">
      <c r="A84" s="34"/>
      <c r="B84" s="35"/>
      <c r="C84" s="29" t="s">
        <v>25</v>
      </c>
      <c r="D84" s="36"/>
      <c r="E84" s="36"/>
      <c r="F84" s="27" t="str">
        <f>E17</f>
        <v xml:space="preserve">ČR - SPÚ. pobočka Kutná  Hora </v>
      </c>
      <c r="G84" s="36"/>
      <c r="H84" s="36"/>
      <c r="I84" s="29" t="s">
        <v>32</v>
      </c>
      <c r="J84" s="32" t="str">
        <f>E23</f>
        <v>ATELIER FONTES s.r.o.</v>
      </c>
      <c r="K84" s="36"/>
      <c r="L84" s="113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65" s="2" customFormat="1" ht="25.7" customHeight="1">
      <c r="A85" s="34"/>
      <c r="B85" s="35"/>
      <c r="C85" s="29" t="s">
        <v>30</v>
      </c>
      <c r="D85" s="36"/>
      <c r="E85" s="36"/>
      <c r="F85" s="27" t="str">
        <f>IF(E20="","",E20)</f>
        <v>Vyplň údaj</v>
      </c>
      <c r="G85" s="36"/>
      <c r="H85" s="36"/>
      <c r="I85" s="29" t="s">
        <v>36</v>
      </c>
      <c r="J85" s="32" t="str">
        <f>E26</f>
        <v>ATELIER FONTES s.r.o.</v>
      </c>
      <c r="K85" s="36"/>
      <c r="L85" s="113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65" s="2" customFormat="1" ht="10.35" customHeight="1">
      <c r="A86" s="34"/>
      <c r="B86" s="35"/>
      <c r="C86" s="36"/>
      <c r="D86" s="36"/>
      <c r="E86" s="36"/>
      <c r="F86" s="36"/>
      <c r="G86" s="36"/>
      <c r="H86" s="36"/>
      <c r="I86" s="36"/>
      <c r="J86" s="36"/>
      <c r="K86" s="36"/>
      <c r="L86" s="113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65" s="11" customFormat="1" ht="29.25" customHeight="1">
      <c r="A87" s="151"/>
      <c r="B87" s="152"/>
      <c r="C87" s="153" t="s">
        <v>118</v>
      </c>
      <c r="D87" s="154" t="s">
        <v>58</v>
      </c>
      <c r="E87" s="154" t="s">
        <v>54</v>
      </c>
      <c r="F87" s="154" t="s">
        <v>55</v>
      </c>
      <c r="G87" s="154" t="s">
        <v>119</v>
      </c>
      <c r="H87" s="154" t="s">
        <v>120</v>
      </c>
      <c r="I87" s="154" t="s">
        <v>121</v>
      </c>
      <c r="J87" s="154" t="s">
        <v>111</v>
      </c>
      <c r="K87" s="155" t="s">
        <v>122</v>
      </c>
      <c r="L87" s="156"/>
      <c r="M87" s="68" t="s">
        <v>19</v>
      </c>
      <c r="N87" s="69" t="s">
        <v>43</v>
      </c>
      <c r="O87" s="69" t="s">
        <v>123</v>
      </c>
      <c r="P87" s="69" t="s">
        <v>124</v>
      </c>
      <c r="Q87" s="69" t="s">
        <v>125</v>
      </c>
      <c r="R87" s="69" t="s">
        <v>126</v>
      </c>
      <c r="S87" s="69" t="s">
        <v>127</v>
      </c>
      <c r="T87" s="70" t="s">
        <v>128</v>
      </c>
      <c r="U87" s="151"/>
      <c r="V87" s="151"/>
      <c r="W87" s="151"/>
      <c r="X87" s="151"/>
      <c r="Y87" s="151"/>
      <c r="Z87" s="151"/>
      <c r="AA87" s="151"/>
      <c r="AB87" s="151"/>
      <c r="AC87" s="151"/>
      <c r="AD87" s="151"/>
      <c r="AE87" s="151"/>
    </row>
    <row r="88" spans="1:65" s="2" customFormat="1" ht="22.9" customHeight="1">
      <c r="A88" s="34"/>
      <c r="B88" s="35"/>
      <c r="C88" s="75" t="s">
        <v>129</v>
      </c>
      <c r="D88" s="36"/>
      <c r="E88" s="36"/>
      <c r="F88" s="36"/>
      <c r="G88" s="36"/>
      <c r="H88" s="36"/>
      <c r="I88" s="36"/>
      <c r="J88" s="157">
        <f>BK88</f>
        <v>0</v>
      </c>
      <c r="K88" s="36"/>
      <c r="L88" s="39"/>
      <c r="M88" s="71"/>
      <c r="N88" s="158"/>
      <c r="O88" s="72"/>
      <c r="P88" s="159">
        <f>P89</f>
        <v>0</v>
      </c>
      <c r="Q88" s="72"/>
      <c r="R88" s="159">
        <f>R89</f>
        <v>70.438921199999996</v>
      </c>
      <c r="S88" s="72"/>
      <c r="T88" s="160">
        <f>T89</f>
        <v>0</v>
      </c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T88" s="17" t="s">
        <v>72</v>
      </c>
      <c r="AU88" s="17" t="s">
        <v>112</v>
      </c>
      <c r="BK88" s="161">
        <f>BK89</f>
        <v>0</v>
      </c>
    </row>
    <row r="89" spans="1:65" s="12" customFormat="1" ht="25.9" customHeight="1">
      <c r="B89" s="162"/>
      <c r="C89" s="163"/>
      <c r="D89" s="164" t="s">
        <v>72</v>
      </c>
      <c r="E89" s="165" t="s">
        <v>130</v>
      </c>
      <c r="F89" s="165" t="s">
        <v>131</v>
      </c>
      <c r="G89" s="163"/>
      <c r="H89" s="163"/>
      <c r="I89" s="166"/>
      <c r="J89" s="167">
        <f>BK89</f>
        <v>0</v>
      </c>
      <c r="K89" s="163"/>
      <c r="L89" s="168"/>
      <c r="M89" s="169"/>
      <c r="N89" s="170"/>
      <c r="O89" s="170"/>
      <c r="P89" s="171">
        <f>P90+P197</f>
        <v>0</v>
      </c>
      <c r="Q89" s="170"/>
      <c r="R89" s="171">
        <f>R90+R197</f>
        <v>70.438921199999996</v>
      </c>
      <c r="S89" s="170"/>
      <c r="T89" s="172">
        <f>T90+T197</f>
        <v>0</v>
      </c>
      <c r="AR89" s="173" t="s">
        <v>80</v>
      </c>
      <c r="AT89" s="174" t="s">
        <v>72</v>
      </c>
      <c r="AU89" s="174" t="s">
        <v>73</v>
      </c>
      <c r="AY89" s="173" t="s">
        <v>132</v>
      </c>
      <c r="BK89" s="175">
        <f>BK90+BK197</f>
        <v>0</v>
      </c>
    </row>
    <row r="90" spans="1:65" s="12" customFormat="1" ht="22.9" customHeight="1">
      <c r="B90" s="162"/>
      <c r="C90" s="163"/>
      <c r="D90" s="164" t="s">
        <v>72</v>
      </c>
      <c r="E90" s="176" t="s">
        <v>80</v>
      </c>
      <c r="F90" s="176" t="s">
        <v>133</v>
      </c>
      <c r="G90" s="163"/>
      <c r="H90" s="163"/>
      <c r="I90" s="166"/>
      <c r="J90" s="177">
        <f>BK90</f>
        <v>0</v>
      </c>
      <c r="K90" s="163"/>
      <c r="L90" s="168"/>
      <c r="M90" s="169"/>
      <c r="N90" s="170"/>
      <c r="O90" s="170"/>
      <c r="P90" s="171">
        <f>SUM(P91:P196)</f>
        <v>0</v>
      </c>
      <c r="Q90" s="170"/>
      <c r="R90" s="171">
        <f>SUM(R91:R196)</f>
        <v>70.438921199999996</v>
      </c>
      <c r="S90" s="170"/>
      <c r="T90" s="172">
        <f>SUM(T91:T196)</f>
        <v>0</v>
      </c>
      <c r="AR90" s="173" t="s">
        <v>80</v>
      </c>
      <c r="AT90" s="174" t="s">
        <v>72</v>
      </c>
      <c r="AU90" s="174" t="s">
        <v>80</v>
      </c>
      <c r="AY90" s="173" t="s">
        <v>132</v>
      </c>
      <c r="BK90" s="175">
        <f>SUM(BK91:BK196)</f>
        <v>0</v>
      </c>
    </row>
    <row r="91" spans="1:65" s="2" customFormat="1" ht="16.5" customHeight="1">
      <c r="A91" s="34"/>
      <c r="B91" s="35"/>
      <c r="C91" s="178" t="s">
        <v>80</v>
      </c>
      <c r="D91" s="178" t="s">
        <v>134</v>
      </c>
      <c r="E91" s="179" t="s">
        <v>376</v>
      </c>
      <c r="F91" s="180" t="s">
        <v>377</v>
      </c>
      <c r="G91" s="181" t="s">
        <v>161</v>
      </c>
      <c r="H91" s="182">
        <v>52517</v>
      </c>
      <c r="I91" s="183"/>
      <c r="J91" s="184">
        <f>ROUND(I91*H91,2)</f>
        <v>0</v>
      </c>
      <c r="K91" s="180" t="s">
        <v>138</v>
      </c>
      <c r="L91" s="39"/>
      <c r="M91" s="185" t="s">
        <v>19</v>
      </c>
      <c r="N91" s="186" t="s">
        <v>44</v>
      </c>
      <c r="O91" s="64"/>
      <c r="P91" s="187">
        <f>O91*H91</f>
        <v>0</v>
      </c>
      <c r="Q91" s="187">
        <v>0</v>
      </c>
      <c r="R91" s="187">
        <f>Q91*H91</f>
        <v>0</v>
      </c>
      <c r="S91" s="187">
        <v>0</v>
      </c>
      <c r="T91" s="188">
        <f>S91*H91</f>
        <v>0</v>
      </c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R91" s="189" t="s">
        <v>139</v>
      </c>
      <c r="AT91" s="189" t="s">
        <v>134</v>
      </c>
      <c r="AU91" s="189" t="s">
        <v>82</v>
      </c>
      <c r="AY91" s="17" t="s">
        <v>132</v>
      </c>
      <c r="BE91" s="190">
        <f>IF(N91="základní",J91,0)</f>
        <v>0</v>
      </c>
      <c r="BF91" s="190">
        <f>IF(N91="snížená",J91,0)</f>
        <v>0</v>
      </c>
      <c r="BG91" s="190">
        <f>IF(N91="zákl. přenesená",J91,0)</f>
        <v>0</v>
      </c>
      <c r="BH91" s="190">
        <f>IF(N91="sníž. přenesená",J91,0)</f>
        <v>0</v>
      </c>
      <c r="BI91" s="190">
        <f>IF(N91="nulová",J91,0)</f>
        <v>0</v>
      </c>
      <c r="BJ91" s="17" t="s">
        <v>80</v>
      </c>
      <c r="BK91" s="190">
        <f>ROUND(I91*H91,2)</f>
        <v>0</v>
      </c>
      <c r="BL91" s="17" t="s">
        <v>139</v>
      </c>
      <c r="BM91" s="189" t="s">
        <v>378</v>
      </c>
    </row>
    <row r="92" spans="1:65" s="2" customFormat="1" ht="11.25">
      <c r="A92" s="34"/>
      <c r="B92" s="35"/>
      <c r="C92" s="36"/>
      <c r="D92" s="191" t="s">
        <v>141</v>
      </c>
      <c r="E92" s="36"/>
      <c r="F92" s="192" t="s">
        <v>379</v>
      </c>
      <c r="G92" s="36"/>
      <c r="H92" s="36"/>
      <c r="I92" s="193"/>
      <c r="J92" s="36"/>
      <c r="K92" s="36"/>
      <c r="L92" s="39"/>
      <c r="M92" s="194"/>
      <c r="N92" s="195"/>
      <c r="O92" s="64"/>
      <c r="P92" s="64"/>
      <c r="Q92" s="64"/>
      <c r="R92" s="64"/>
      <c r="S92" s="64"/>
      <c r="T92" s="65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  <c r="AT92" s="17" t="s">
        <v>141</v>
      </c>
      <c r="AU92" s="17" t="s">
        <v>82</v>
      </c>
    </row>
    <row r="93" spans="1:65" s="2" customFormat="1" ht="11.25">
      <c r="A93" s="34"/>
      <c r="B93" s="35"/>
      <c r="C93" s="36"/>
      <c r="D93" s="196" t="s">
        <v>143</v>
      </c>
      <c r="E93" s="36"/>
      <c r="F93" s="197" t="s">
        <v>380</v>
      </c>
      <c r="G93" s="36"/>
      <c r="H93" s="36"/>
      <c r="I93" s="193"/>
      <c r="J93" s="36"/>
      <c r="K93" s="36"/>
      <c r="L93" s="39"/>
      <c r="M93" s="194"/>
      <c r="N93" s="195"/>
      <c r="O93" s="64"/>
      <c r="P93" s="64"/>
      <c r="Q93" s="64"/>
      <c r="R93" s="64"/>
      <c r="S93" s="64"/>
      <c r="T93" s="65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T93" s="17" t="s">
        <v>143</v>
      </c>
      <c r="AU93" s="17" t="s">
        <v>82</v>
      </c>
    </row>
    <row r="94" spans="1:65" s="2" customFormat="1" ht="48.75">
      <c r="A94" s="34"/>
      <c r="B94" s="35"/>
      <c r="C94" s="36"/>
      <c r="D94" s="191" t="s">
        <v>145</v>
      </c>
      <c r="E94" s="36"/>
      <c r="F94" s="198" t="s">
        <v>381</v>
      </c>
      <c r="G94" s="36"/>
      <c r="H94" s="36"/>
      <c r="I94" s="193"/>
      <c r="J94" s="36"/>
      <c r="K94" s="36"/>
      <c r="L94" s="39"/>
      <c r="M94" s="194"/>
      <c r="N94" s="195"/>
      <c r="O94" s="64"/>
      <c r="P94" s="64"/>
      <c r="Q94" s="64"/>
      <c r="R94" s="64"/>
      <c r="S94" s="64"/>
      <c r="T94" s="65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  <c r="AT94" s="17" t="s">
        <v>145</v>
      </c>
      <c r="AU94" s="17" t="s">
        <v>82</v>
      </c>
    </row>
    <row r="95" spans="1:65" s="13" customFormat="1" ht="11.25">
      <c r="B95" s="199"/>
      <c r="C95" s="200"/>
      <c r="D95" s="191" t="s">
        <v>147</v>
      </c>
      <c r="E95" s="201" t="s">
        <v>19</v>
      </c>
      <c r="F95" s="202" t="s">
        <v>382</v>
      </c>
      <c r="G95" s="200"/>
      <c r="H95" s="203">
        <v>45813</v>
      </c>
      <c r="I95" s="204"/>
      <c r="J95" s="200"/>
      <c r="K95" s="200"/>
      <c r="L95" s="205"/>
      <c r="M95" s="206"/>
      <c r="N95" s="207"/>
      <c r="O95" s="207"/>
      <c r="P95" s="207"/>
      <c r="Q95" s="207"/>
      <c r="R95" s="207"/>
      <c r="S95" s="207"/>
      <c r="T95" s="208"/>
      <c r="AT95" s="209" t="s">
        <v>147</v>
      </c>
      <c r="AU95" s="209" t="s">
        <v>82</v>
      </c>
      <c r="AV95" s="13" t="s">
        <v>82</v>
      </c>
      <c r="AW95" s="13" t="s">
        <v>35</v>
      </c>
      <c r="AX95" s="13" t="s">
        <v>73</v>
      </c>
      <c r="AY95" s="209" t="s">
        <v>132</v>
      </c>
    </row>
    <row r="96" spans="1:65" s="13" customFormat="1" ht="11.25">
      <c r="B96" s="199"/>
      <c r="C96" s="200"/>
      <c r="D96" s="191" t="s">
        <v>147</v>
      </c>
      <c r="E96" s="201" t="s">
        <v>19</v>
      </c>
      <c r="F96" s="202" t="s">
        <v>383</v>
      </c>
      <c r="G96" s="200"/>
      <c r="H96" s="203">
        <v>6704</v>
      </c>
      <c r="I96" s="204"/>
      <c r="J96" s="200"/>
      <c r="K96" s="200"/>
      <c r="L96" s="205"/>
      <c r="M96" s="206"/>
      <c r="N96" s="207"/>
      <c r="O96" s="207"/>
      <c r="P96" s="207"/>
      <c r="Q96" s="207"/>
      <c r="R96" s="207"/>
      <c r="S96" s="207"/>
      <c r="T96" s="208"/>
      <c r="AT96" s="209" t="s">
        <v>147</v>
      </c>
      <c r="AU96" s="209" t="s">
        <v>82</v>
      </c>
      <c r="AV96" s="13" t="s">
        <v>82</v>
      </c>
      <c r="AW96" s="13" t="s">
        <v>35</v>
      </c>
      <c r="AX96" s="13" t="s">
        <v>73</v>
      </c>
      <c r="AY96" s="209" t="s">
        <v>132</v>
      </c>
    </row>
    <row r="97" spans="1:65" s="14" customFormat="1" ht="11.25">
      <c r="B97" s="210"/>
      <c r="C97" s="211"/>
      <c r="D97" s="191" t="s">
        <v>147</v>
      </c>
      <c r="E97" s="212" t="s">
        <v>19</v>
      </c>
      <c r="F97" s="213" t="s">
        <v>150</v>
      </c>
      <c r="G97" s="211"/>
      <c r="H97" s="214">
        <v>52517</v>
      </c>
      <c r="I97" s="215"/>
      <c r="J97" s="211"/>
      <c r="K97" s="211"/>
      <c r="L97" s="216"/>
      <c r="M97" s="217"/>
      <c r="N97" s="218"/>
      <c r="O97" s="218"/>
      <c r="P97" s="218"/>
      <c r="Q97" s="218"/>
      <c r="R97" s="218"/>
      <c r="S97" s="218"/>
      <c r="T97" s="219"/>
      <c r="AT97" s="220" t="s">
        <v>147</v>
      </c>
      <c r="AU97" s="220" t="s">
        <v>82</v>
      </c>
      <c r="AV97" s="14" t="s">
        <v>139</v>
      </c>
      <c r="AW97" s="14" t="s">
        <v>35</v>
      </c>
      <c r="AX97" s="14" t="s">
        <v>80</v>
      </c>
      <c r="AY97" s="220" t="s">
        <v>132</v>
      </c>
    </row>
    <row r="98" spans="1:65" s="2" customFormat="1" ht="16.5" customHeight="1">
      <c r="A98" s="34"/>
      <c r="B98" s="35"/>
      <c r="C98" s="178" t="s">
        <v>82</v>
      </c>
      <c r="D98" s="178" t="s">
        <v>134</v>
      </c>
      <c r="E98" s="179" t="s">
        <v>384</v>
      </c>
      <c r="F98" s="180" t="s">
        <v>385</v>
      </c>
      <c r="G98" s="181" t="s">
        <v>137</v>
      </c>
      <c r="H98" s="182">
        <v>2.012</v>
      </c>
      <c r="I98" s="183"/>
      <c r="J98" s="184">
        <f>ROUND(I98*H98,2)</f>
        <v>0</v>
      </c>
      <c r="K98" s="180" t="s">
        <v>138</v>
      </c>
      <c r="L98" s="39"/>
      <c r="M98" s="185" t="s">
        <v>19</v>
      </c>
      <c r="N98" s="186" t="s">
        <v>44</v>
      </c>
      <c r="O98" s="64"/>
      <c r="P98" s="187">
        <f>O98*H98</f>
        <v>0</v>
      </c>
      <c r="Q98" s="187">
        <v>0</v>
      </c>
      <c r="R98" s="187">
        <f>Q98*H98</f>
        <v>0</v>
      </c>
      <c r="S98" s="187">
        <v>0</v>
      </c>
      <c r="T98" s="188">
        <f>S98*H98</f>
        <v>0</v>
      </c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R98" s="189" t="s">
        <v>139</v>
      </c>
      <c r="AT98" s="189" t="s">
        <v>134</v>
      </c>
      <c r="AU98" s="189" t="s">
        <v>82</v>
      </c>
      <c r="AY98" s="17" t="s">
        <v>132</v>
      </c>
      <c r="BE98" s="190">
        <f>IF(N98="základní",J98,0)</f>
        <v>0</v>
      </c>
      <c r="BF98" s="190">
        <f>IF(N98="snížená",J98,0)</f>
        <v>0</v>
      </c>
      <c r="BG98" s="190">
        <f>IF(N98="zákl. přenesená",J98,0)</f>
        <v>0</v>
      </c>
      <c r="BH98" s="190">
        <f>IF(N98="sníž. přenesená",J98,0)</f>
        <v>0</v>
      </c>
      <c r="BI98" s="190">
        <f>IF(N98="nulová",J98,0)</f>
        <v>0</v>
      </c>
      <c r="BJ98" s="17" t="s">
        <v>80</v>
      </c>
      <c r="BK98" s="190">
        <f>ROUND(I98*H98,2)</f>
        <v>0</v>
      </c>
      <c r="BL98" s="17" t="s">
        <v>139</v>
      </c>
      <c r="BM98" s="189" t="s">
        <v>386</v>
      </c>
    </row>
    <row r="99" spans="1:65" s="2" customFormat="1" ht="11.25">
      <c r="A99" s="34"/>
      <c r="B99" s="35"/>
      <c r="C99" s="36"/>
      <c r="D99" s="191" t="s">
        <v>141</v>
      </c>
      <c r="E99" s="36"/>
      <c r="F99" s="192" t="s">
        <v>387</v>
      </c>
      <c r="G99" s="36"/>
      <c r="H99" s="36"/>
      <c r="I99" s="193"/>
      <c r="J99" s="36"/>
      <c r="K99" s="36"/>
      <c r="L99" s="39"/>
      <c r="M99" s="194"/>
      <c r="N99" s="195"/>
      <c r="O99" s="64"/>
      <c r="P99" s="64"/>
      <c r="Q99" s="64"/>
      <c r="R99" s="64"/>
      <c r="S99" s="64"/>
      <c r="T99" s="65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  <c r="AT99" s="17" t="s">
        <v>141</v>
      </c>
      <c r="AU99" s="17" t="s">
        <v>82</v>
      </c>
    </row>
    <row r="100" spans="1:65" s="2" customFormat="1" ht="11.25">
      <c r="A100" s="34"/>
      <c r="B100" s="35"/>
      <c r="C100" s="36"/>
      <c r="D100" s="196" t="s">
        <v>143</v>
      </c>
      <c r="E100" s="36"/>
      <c r="F100" s="197" t="s">
        <v>388</v>
      </c>
      <c r="G100" s="36"/>
      <c r="H100" s="36"/>
      <c r="I100" s="193"/>
      <c r="J100" s="36"/>
      <c r="K100" s="36"/>
      <c r="L100" s="39"/>
      <c r="M100" s="194"/>
      <c r="N100" s="195"/>
      <c r="O100" s="64"/>
      <c r="P100" s="64"/>
      <c r="Q100" s="64"/>
      <c r="R100" s="64"/>
      <c r="S100" s="64"/>
      <c r="T100" s="65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  <c r="AT100" s="17" t="s">
        <v>143</v>
      </c>
      <c r="AU100" s="17" t="s">
        <v>82</v>
      </c>
    </row>
    <row r="101" spans="1:65" s="2" customFormat="1" ht="19.5">
      <c r="A101" s="34"/>
      <c r="B101" s="35"/>
      <c r="C101" s="36"/>
      <c r="D101" s="191" t="s">
        <v>145</v>
      </c>
      <c r="E101" s="36"/>
      <c r="F101" s="198" t="s">
        <v>389</v>
      </c>
      <c r="G101" s="36"/>
      <c r="H101" s="36"/>
      <c r="I101" s="193"/>
      <c r="J101" s="36"/>
      <c r="K101" s="36"/>
      <c r="L101" s="39"/>
      <c r="M101" s="194"/>
      <c r="N101" s="195"/>
      <c r="O101" s="64"/>
      <c r="P101" s="64"/>
      <c r="Q101" s="64"/>
      <c r="R101" s="64"/>
      <c r="S101" s="64"/>
      <c r="T101" s="65"/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  <c r="AT101" s="17" t="s">
        <v>145</v>
      </c>
      <c r="AU101" s="17" t="s">
        <v>82</v>
      </c>
    </row>
    <row r="102" spans="1:65" s="13" customFormat="1" ht="11.25">
      <c r="B102" s="199"/>
      <c r="C102" s="200"/>
      <c r="D102" s="191" t="s">
        <v>147</v>
      </c>
      <c r="E102" s="201" t="s">
        <v>19</v>
      </c>
      <c r="F102" s="202" t="s">
        <v>390</v>
      </c>
      <c r="G102" s="200"/>
      <c r="H102" s="203">
        <v>2.012</v>
      </c>
      <c r="I102" s="204"/>
      <c r="J102" s="200"/>
      <c r="K102" s="200"/>
      <c r="L102" s="205"/>
      <c r="M102" s="206"/>
      <c r="N102" s="207"/>
      <c r="O102" s="207"/>
      <c r="P102" s="207"/>
      <c r="Q102" s="207"/>
      <c r="R102" s="207"/>
      <c r="S102" s="207"/>
      <c r="T102" s="208"/>
      <c r="AT102" s="209" t="s">
        <v>147</v>
      </c>
      <c r="AU102" s="209" t="s">
        <v>82</v>
      </c>
      <c r="AV102" s="13" t="s">
        <v>82</v>
      </c>
      <c r="AW102" s="13" t="s">
        <v>35</v>
      </c>
      <c r="AX102" s="13" t="s">
        <v>80</v>
      </c>
      <c r="AY102" s="209" t="s">
        <v>132</v>
      </c>
    </row>
    <row r="103" spans="1:65" s="2" customFormat="1" ht="16.5" customHeight="1">
      <c r="A103" s="34"/>
      <c r="B103" s="35"/>
      <c r="C103" s="178" t="s">
        <v>158</v>
      </c>
      <c r="D103" s="178" t="s">
        <v>134</v>
      </c>
      <c r="E103" s="179" t="s">
        <v>391</v>
      </c>
      <c r="F103" s="180" t="s">
        <v>392</v>
      </c>
      <c r="G103" s="181" t="s">
        <v>182</v>
      </c>
      <c r="H103" s="182">
        <v>384</v>
      </c>
      <c r="I103" s="183"/>
      <c r="J103" s="184">
        <f>ROUND(I103*H103,2)</f>
        <v>0</v>
      </c>
      <c r="K103" s="180" t="s">
        <v>19</v>
      </c>
      <c r="L103" s="39"/>
      <c r="M103" s="185" t="s">
        <v>19</v>
      </c>
      <c r="N103" s="186" t="s">
        <v>44</v>
      </c>
      <c r="O103" s="64"/>
      <c r="P103" s="187">
        <f>O103*H103</f>
        <v>0</v>
      </c>
      <c r="Q103" s="187">
        <v>0</v>
      </c>
      <c r="R103" s="187">
        <f>Q103*H103</f>
        <v>0</v>
      </c>
      <c r="S103" s="187">
        <v>0</v>
      </c>
      <c r="T103" s="188">
        <f>S103*H103</f>
        <v>0</v>
      </c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  <c r="AR103" s="189" t="s">
        <v>139</v>
      </c>
      <c r="AT103" s="189" t="s">
        <v>134</v>
      </c>
      <c r="AU103" s="189" t="s">
        <v>82</v>
      </c>
      <c r="AY103" s="17" t="s">
        <v>132</v>
      </c>
      <c r="BE103" s="190">
        <f>IF(N103="základní",J103,0)</f>
        <v>0</v>
      </c>
      <c r="BF103" s="190">
        <f>IF(N103="snížená",J103,0)</f>
        <v>0</v>
      </c>
      <c r="BG103" s="190">
        <f>IF(N103="zákl. přenesená",J103,0)</f>
        <v>0</v>
      </c>
      <c r="BH103" s="190">
        <f>IF(N103="sníž. přenesená",J103,0)</f>
        <v>0</v>
      </c>
      <c r="BI103" s="190">
        <f>IF(N103="nulová",J103,0)</f>
        <v>0</v>
      </c>
      <c r="BJ103" s="17" t="s">
        <v>80</v>
      </c>
      <c r="BK103" s="190">
        <f>ROUND(I103*H103,2)</f>
        <v>0</v>
      </c>
      <c r="BL103" s="17" t="s">
        <v>139</v>
      </c>
      <c r="BM103" s="189" t="s">
        <v>393</v>
      </c>
    </row>
    <row r="104" spans="1:65" s="2" customFormat="1" ht="11.25">
      <c r="A104" s="34"/>
      <c r="B104" s="35"/>
      <c r="C104" s="36"/>
      <c r="D104" s="191" t="s">
        <v>141</v>
      </c>
      <c r="E104" s="36"/>
      <c r="F104" s="192" t="s">
        <v>392</v>
      </c>
      <c r="G104" s="36"/>
      <c r="H104" s="36"/>
      <c r="I104" s="193"/>
      <c r="J104" s="36"/>
      <c r="K104" s="36"/>
      <c r="L104" s="39"/>
      <c r="M104" s="194"/>
      <c r="N104" s="195"/>
      <c r="O104" s="64"/>
      <c r="P104" s="64"/>
      <c r="Q104" s="64"/>
      <c r="R104" s="64"/>
      <c r="S104" s="64"/>
      <c r="T104" s="65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  <c r="AT104" s="17" t="s">
        <v>141</v>
      </c>
      <c r="AU104" s="17" t="s">
        <v>82</v>
      </c>
    </row>
    <row r="105" spans="1:65" s="2" customFormat="1" ht="19.5">
      <c r="A105" s="34"/>
      <c r="B105" s="35"/>
      <c r="C105" s="36"/>
      <c r="D105" s="191" t="s">
        <v>145</v>
      </c>
      <c r="E105" s="36"/>
      <c r="F105" s="198" t="s">
        <v>394</v>
      </c>
      <c r="G105" s="36"/>
      <c r="H105" s="36"/>
      <c r="I105" s="193"/>
      <c r="J105" s="36"/>
      <c r="K105" s="36"/>
      <c r="L105" s="39"/>
      <c r="M105" s="194"/>
      <c r="N105" s="195"/>
      <c r="O105" s="64"/>
      <c r="P105" s="64"/>
      <c r="Q105" s="64"/>
      <c r="R105" s="64"/>
      <c r="S105" s="64"/>
      <c r="T105" s="65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  <c r="AT105" s="17" t="s">
        <v>145</v>
      </c>
      <c r="AU105" s="17" t="s">
        <v>82</v>
      </c>
    </row>
    <row r="106" spans="1:65" s="13" customFormat="1" ht="11.25">
      <c r="B106" s="199"/>
      <c r="C106" s="200"/>
      <c r="D106" s="191" t="s">
        <v>147</v>
      </c>
      <c r="E106" s="201" t="s">
        <v>19</v>
      </c>
      <c r="F106" s="202" t="s">
        <v>395</v>
      </c>
      <c r="G106" s="200"/>
      <c r="H106" s="203">
        <v>384</v>
      </c>
      <c r="I106" s="204"/>
      <c r="J106" s="200"/>
      <c r="K106" s="200"/>
      <c r="L106" s="205"/>
      <c r="M106" s="206"/>
      <c r="N106" s="207"/>
      <c r="O106" s="207"/>
      <c r="P106" s="207"/>
      <c r="Q106" s="207"/>
      <c r="R106" s="207"/>
      <c r="S106" s="207"/>
      <c r="T106" s="208"/>
      <c r="AT106" s="209" t="s">
        <v>147</v>
      </c>
      <c r="AU106" s="209" t="s">
        <v>82</v>
      </c>
      <c r="AV106" s="13" t="s">
        <v>82</v>
      </c>
      <c r="AW106" s="13" t="s">
        <v>35</v>
      </c>
      <c r="AX106" s="13" t="s">
        <v>80</v>
      </c>
      <c r="AY106" s="209" t="s">
        <v>132</v>
      </c>
    </row>
    <row r="107" spans="1:65" s="2" customFormat="1" ht="16.5" customHeight="1">
      <c r="A107" s="34"/>
      <c r="B107" s="35"/>
      <c r="C107" s="178" t="s">
        <v>139</v>
      </c>
      <c r="D107" s="178" t="s">
        <v>134</v>
      </c>
      <c r="E107" s="179" t="s">
        <v>396</v>
      </c>
      <c r="F107" s="180" t="s">
        <v>397</v>
      </c>
      <c r="G107" s="181" t="s">
        <v>349</v>
      </c>
      <c r="H107" s="182">
        <v>36576</v>
      </c>
      <c r="I107" s="183"/>
      <c r="J107" s="184">
        <f>ROUND(I107*H107,2)</f>
        <v>0</v>
      </c>
      <c r="K107" s="180" t="s">
        <v>19</v>
      </c>
      <c r="L107" s="39"/>
      <c r="M107" s="185" t="s">
        <v>19</v>
      </c>
      <c r="N107" s="186" t="s">
        <v>44</v>
      </c>
      <c r="O107" s="64"/>
      <c r="P107" s="187">
        <f>O107*H107</f>
        <v>0</v>
      </c>
      <c r="Q107" s="187">
        <v>0</v>
      </c>
      <c r="R107" s="187">
        <f>Q107*H107</f>
        <v>0</v>
      </c>
      <c r="S107" s="187">
        <v>0</v>
      </c>
      <c r="T107" s="188">
        <f>S107*H107</f>
        <v>0</v>
      </c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  <c r="AR107" s="189" t="s">
        <v>139</v>
      </c>
      <c r="AT107" s="189" t="s">
        <v>134</v>
      </c>
      <c r="AU107" s="189" t="s">
        <v>82</v>
      </c>
      <c r="AY107" s="17" t="s">
        <v>132</v>
      </c>
      <c r="BE107" s="190">
        <f>IF(N107="základní",J107,0)</f>
        <v>0</v>
      </c>
      <c r="BF107" s="190">
        <f>IF(N107="snížená",J107,0)</f>
        <v>0</v>
      </c>
      <c r="BG107" s="190">
        <f>IF(N107="zákl. přenesená",J107,0)</f>
        <v>0</v>
      </c>
      <c r="BH107" s="190">
        <f>IF(N107="sníž. přenesená",J107,0)</f>
        <v>0</v>
      </c>
      <c r="BI107" s="190">
        <f>IF(N107="nulová",J107,0)</f>
        <v>0</v>
      </c>
      <c r="BJ107" s="17" t="s">
        <v>80</v>
      </c>
      <c r="BK107" s="190">
        <f>ROUND(I107*H107,2)</f>
        <v>0</v>
      </c>
      <c r="BL107" s="17" t="s">
        <v>139</v>
      </c>
      <c r="BM107" s="189" t="s">
        <v>398</v>
      </c>
    </row>
    <row r="108" spans="1:65" s="2" customFormat="1" ht="11.25">
      <c r="A108" s="34"/>
      <c r="B108" s="35"/>
      <c r="C108" s="36"/>
      <c r="D108" s="191" t="s">
        <v>141</v>
      </c>
      <c r="E108" s="36"/>
      <c r="F108" s="192" t="s">
        <v>397</v>
      </c>
      <c r="G108" s="36"/>
      <c r="H108" s="36"/>
      <c r="I108" s="193"/>
      <c r="J108" s="36"/>
      <c r="K108" s="36"/>
      <c r="L108" s="39"/>
      <c r="M108" s="194"/>
      <c r="N108" s="195"/>
      <c r="O108" s="64"/>
      <c r="P108" s="64"/>
      <c r="Q108" s="64"/>
      <c r="R108" s="64"/>
      <c r="S108" s="64"/>
      <c r="T108" s="65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  <c r="AT108" s="17" t="s">
        <v>141</v>
      </c>
      <c r="AU108" s="17" t="s">
        <v>82</v>
      </c>
    </row>
    <row r="109" spans="1:65" s="2" customFormat="1" ht="19.5">
      <c r="A109" s="34"/>
      <c r="B109" s="35"/>
      <c r="C109" s="36"/>
      <c r="D109" s="191" t="s">
        <v>145</v>
      </c>
      <c r="E109" s="36"/>
      <c r="F109" s="198" t="s">
        <v>399</v>
      </c>
      <c r="G109" s="36"/>
      <c r="H109" s="36"/>
      <c r="I109" s="193"/>
      <c r="J109" s="36"/>
      <c r="K109" s="36"/>
      <c r="L109" s="39"/>
      <c r="M109" s="194"/>
      <c r="N109" s="195"/>
      <c r="O109" s="64"/>
      <c r="P109" s="64"/>
      <c r="Q109" s="64"/>
      <c r="R109" s="64"/>
      <c r="S109" s="64"/>
      <c r="T109" s="65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  <c r="AT109" s="17" t="s">
        <v>145</v>
      </c>
      <c r="AU109" s="17" t="s">
        <v>82</v>
      </c>
    </row>
    <row r="110" spans="1:65" s="13" customFormat="1" ht="11.25">
      <c r="B110" s="199"/>
      <c r="C110" s="200"/>
      <c r="D110" s="191" t="s">
        <v>147</v>
      </c>
      <c r="E110" s="201" t="s">
        <v>19</v>
      </c>
      <c r="F110" s="202" t="s">
        <v>400</v>
      </c>
      <c r="G110" s="200"/>
      <c r="H110" s="203">
        <v>36576</v>
      </c>
      <c r="I110" s="204"/>
      <c r="J110" s="200"/>
      <c r="K110" s="200"/>
      <c r="L110" s="205"/>
      <c r="M110" s="206"/>
      <c r="N110" s="207"/>
      <c r="O110" s="207"/>
      <c r="P110" s="207"/>
      <c r="Q110" s="207"/>
      <c r="R110" s="207"/>
      <c r="S110" s="207"/>
      <c r="T110" s="208"/>
      <c r="AT110" s="209" t="s">
        <v>147</v>
      </c>
      <c r="AU110" s="209" t="s">
        <v>82</v>
      </c>
      <c r="AV110" s="13" t="s">
        <v>82</v>
      </c>
      <c r="AW110" s="13" t="s">
        <v>35</v>
      </c>
      <c r="AX110" s="13" t="s">
        <v>80</v>
      </c>
      <c r="AY110" s="209" t="s">
        <v>132</v>
      </c>
    </row>
    <row r="111" spans="1:65" s="2" customFormat="1" ht="16.5" customHeight="1">
      <c r="A111" s="34"/>
      <c r="B111" s="35"/>
      <c r="C111" s="178" t="s">
        <v>170</v>
      </c>
      <c r="D111" s="178" t="s">
        <v>134</v>
      </c>
      <c r="E111" s="179" t="s">
        <v>401</v>
      </c>
      <c r="F111" s="180" t="s">
        <v>402</v>
      </c>
      <c r="G111" s="181" t="s">
        <v>161</v>
      </c>
      <c r="H111" s="182">
        <v>5581.8</v>
      </c>
      <c r="I111" s="183"/>
      <c r="J111" s="184">
        <f>ROUND(I111*H111,2)</f>
        <v>0</v>
      </c>
      <c r="K111" s="180" t="s">
        <v>138</v>
      </c>
      <c r="L111" s="39"/>
      <c r="M111" s="185" t="s">
        <v>19</v>
      </c>
      <c r="N111" s="186" t="s">
        <v>44</v>
      </c>
      <c r="O111" s="64"/>
      <c r="P111" s="187">
        <f>O111*H111</f>
        <v>0</v>
      </c>
      <c r="Q111" s="187">
        <v>0</v>
      </c>
      <c r="R111" s="187">
        <f>Q111*H111</f>
        <v>0</v>
      </c>
      <c r="S111" s="187">
        <v>0</v>
      </c>
      <c r="T111" s="188">
        <f>S111*H111</f>
        <v>0</v>
      </c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  <c r="AR111" s="189" t="s">
        <v>139</v>
      </c>
      <c r="AT111" s="189" t="s">
        <v>134</v>
      </c>
      <c r="AU111" s="189" t="s">
        <v>82</v>
      </c>
      <c r="AY111" s="17" t="s">
        <v>132</v>
      </c>
      <c r="BE111" s="190">
        <f>IF(N111="základní",J111,0)</f>
        <v>0</v>
      </c>
      <c r="BF111" s="190">
        <f>IF(N111="snížená",J111,0)</f>
        <v>0</v>
      </c>
      <c r="BG111" s="190">
        <f>IF(N111="zákl. přenesená",J111,0)</f>
        <v>0</v>
      </c>
      <c r="BH111" s="190">
        <f>IF(N111="sníž. přenesená",J111,0)</f>
        <v>0</v>
      </c>
      <c r="BI111" s="190">
        <f>IF(N111="nulová",J111,0)</f>
        <v>0</v>
      </c>
      <c r="BJ111" s="17" t="s">
        <v>80</v>
      </c>
      <c r="BK111" s="190">
        <f>ROUND(I111*H111,2)</f>
        <v>0</v>
      </c>
      <c r="BL111" s="17" t="s">
        <v>139</v>
      </c>
      <c r="BM111" s="189" t="s">
        <v>403</v>
      </c>
    </row>
    <row r="112" spans="1:65" s="2" customFormat="1" ht="11.25">
      <c r="A112" s="34"/>
      <c r="B112" s="35"/>
      <c r="C112" s="36"/>
      <c r="D112" s="191" t="s">
        <v>141</v>
      </c>
      <c r="E112" s="36"/>
      <c r="F112" s="192" t="s">
        <v>404</v>
      </c>
      <c r="G112" s="36"/>
      <c r="H112" s="36"/>
      <c r="I112" s="193"/>
      <c r="J112" s="36"/>
      <c r="K112" s="36"/>
      <c r="L112" s="39"/>
      <c r="M112" s="194"/>
      <c r="N112" s="195"/>
      <c r="O112" s="64"/>
      <c r="P112" s="64"/>
      <c r="Q112" s="64"/>
      <c r="R112" s="64"/>
      <c r="S112" s="64"/>
      <c r="T112" s="65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  <c r="AT112" s="17" t="s">
        <v>141</v>
      </c>
      <c r="AU112" s="17" t="s">
        <v>82</v>
      </c>
    </row>
    <row r="113" spans="1:65" s="2" customFormat="1" ht="11.25">
      <c r="A113" s="34"/>
      <c r="B113" s="35"/>
      <c r="C113" s="36"/>
      <c r="D113" s="196" t="s">
        <v>143</v>
      </c>
      <c r="E113" s="36"/>
      <c r="F113" s="197" t="s">
        <v>405</v>
      </c>
      <c r="G113" s="36"/>
      <c r="H113" s="36"/>
      <c r="I113" s="193"/>
      <c r="J113" s="36"/>
      <c r="K113" s="36"/>
      <c r="L113" s="39"/>
      <c r="M113" s="194"/>
      <c r="N113" s="195"/>
      <c r="O113" s="64"/>
      <c r="P113" s="64"/>
      <c r="Q113" s="64"/>
      <c r="R113" s="64"/>
      <c r="S113" s="64"/>
      <c r="T113" s="65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  <c r="AT113" s="17" t="s">
        <v>143</v>
      </c>
      <c r="AU113" s="17" t="s">
        <v>82</v>
      </c>
    </row>
    <row r="114" spans="1:65" s="2" customFormat="1" ht="19.5">
      <c r="A114" s="34"/>
      <c r="B114" s="35"/>
      <c r="C114" s="36"/>
      <c r="D114" s="191" t="s">
        <v>145</v>
      </c>
      <c r="E114" s="36"/>
      <c r="F114" s="198" t="s">
        <v>406</v>
      </c>
      <c r="G114" s="36"/>
      <c r="H114" s="36"/>
      <c r="I114" s="193"/>
      <c r="J114" s="36"/>
      <c r="K114" s="36"/>
      <c r="L114" s="39"/>
      <c r="M114" s="194"/>
      <c r="N114" s="195"/>
      <c r="O114" s="64"/>
      <c r="P114" s="64"/>
      <c r="Q114" s="64"/>
      <c r="R114" s="64"/>
      <c r="S114" s="64"/>
      <c r="T114" s="65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  <c r="AT114" s="17" t="s">
        <v>145</v>
      </c>
      <c r="AU114" s="17" t="s">
        <v>82</v>
      </c>
    </row>
    <row r="115" spans="1:65" s="13" customFormat="1" ht="11.25">
      <c r="B115" s="199"/>
      <c r="C115" s="200"/>
      <c r="D115" s="191" t="s">
        <v>147</v>
      </c>
      <c r="E115" s="201" t="s">
        <v>19</v>
      </c>
      <c r="F115" s="202" t="s">
        <v>303</v>
      </c>
      <c r="G115" s="200"/>
      <c r="H115" s="203">
        <v>602.79999999999995</v>
      </c>
      <c r="I115" s="204"/>
      <c r="J115" s="200"/>
      <c r="K115" s="200"/>
      <c r="L115" s="205"/>
      <c r="M115" s="206"/>
      <c r="N115" s="207"/>
      <c r="O115" s="207"/>
      <c r="P115" s="207"/>
      <c r="Q115" s="207"/>
      <c r="R115" s="207"/>
      <c r="S115" s="207"/>
      <c r="T115" s="208"/>
      <c r="AT115" s="209" t="s">
        <v>147</v>
      </c>
      <c r="AU115" s="209" t="s">
        <v>82</v>
      </c>
      <c r="AV115" s="13" t="s">
        <v>82</v>
      </c>
      <c r="AW115" s="13" t="s">
        <v>35</v>
      </c>
      <c r="AX115" s="13" t="s">
        <v>73</v>
      </c>
      <c r="AY115" s="209" t="s">
        <v>132</v>
      </c>
    </row>
    <row r="116" spans="1:65" s="13" customFormat="1" ht="22.5">
      <c r="B116" s="199"/>
      <c r="C116" s="200"/>
      <c r="D116" s="191" t="s">
        <v>147</v>
      </c>
      <c r="E116" s="201" t="s">
        <v>19</v>
      </c>
      <c r="F116" s="202" t="s">
        <v>304</v>
      </c>
      <c r="G116" s="200"/>
      <c r="H116" s="203">
        <v>4979</v>
      </c>
      <c r="I116" s="204"/>
      <c r="J116" s="200"/>
      <c r="K116" s="200"/>
      <c r="L116" s="205"/>
      <c r="M116" s="206"/>
      <c r="N116" s="207"/>
      <c r="O116" s="207"/>
      <c r="P116" s="207"/>
      <c r="Q116" s="207"/>
      <c r="R116" s="207"/>
      <c r="S116" s="207"/>
      <c r="T116" s="208"/>
      <c r="AT116" s="209" t="s">
        <v>147</v>
      </c>
      <c r="AU116" s="209" t="s">
        <v>82</v>
      </c>
      <c r="AV116" s="13" t="s">
        <v>82</v>
      </c>
      <c r="AW116" s="13" t="s">
        <v>35</v>
      </c>
      <c r="AX116" s="13" t="s">
        <v>73</v>
      </c>
      <c r="AY116" s="209" t="s">
        <v>132</v>
      </c>
    </row>
    <row r="117" spans="1:65" s="14" customFormat="1" ht="11.25">
      <c r="B117" s="210"/>
      <c r="C117" s="211"/>
      <c r="D117" s="191" t="s">
        <v>147</v>
      </c>
      <c r="E117" s="212" t="s">
        <v>19</v>
      </c>
      <c r="F117" s="213" t="s">
        <v>150</v>
      </c>
      <c r="G117" s="211"/>
      <c r="H117" s="214">
        <v>5581.8</v>
      </c>
      <c r="I117" s="215"/>
      <c r="J117" s="211"/>
      <c r="K117" s="211"/>
      <c r="L117" s="216"/>
      <c r="M117" s="217"/>
      <c r="N117" s="218"/>
      <c r="O117" s="218"/>
      <c r="P117" s="218"/>
      <c r="Q117" s="218"/>
      <c r="R117" s="218"/>
      <c r="S117" s="218"/>
      <c r="T117" s="219"/>
      <c r="AT117" s="220" t="s">
        <v>147</v>
      </c>
      <c r="AU117" s="220" t="s">
        <v>82</v>
      </c>
      <c r="AV117" s="14" t="s">
        <v>139</v>
      </c>
      <c r="AW117" s="14" t="s">
        <v>35</v>
      </c>
      <c r="AX117" s="14" t="s">
        <v>80</v>
      </c>
      <c r="AY117" s="220" t="s">
        <v>132</v>
      </c>
    </row>
    <row r="118" spans="1:65" s="2" customFormat="1" ht="16.5" customHeight="1">
      <c r="A118" s="34"/>
      <c r="B118" s="35"/>
      <c r="C118" s="221" t="s">
        <v>179</v>
      </c>
      <c r="D118" s="221" t="s">
        <v>171</v>
      </c>
      <c r="E118" s="222" t="s">
        <v>306</v>
      </c>
      <c r="F118" s="223" t="s">
        <v>307</v>
      </c>
      <c r="G118" s="224" t="s">
        <v>308</v>
      </c>
      <c r="H118" s="225">
        <v>279.08999999999997</v>
      </c>
      <c r="I118" s="226"/>
      <c r="J118" s="227">
        <f>ROUND(I118*H118,2)</f>
        <v>0</v>
      </c>
      <c r="K118" s="223" t="s">
        <v>19</v>
      </c>
      <c r="L118" s="228"/>
      <c r="M118" s="229" t="s">
        <v>19</v>
      </c>
      <c r="N118" s="230" t="s">
        <v>44</v>
      </c>
      <c r="O118" s="64"/>
      <c r="P118" s="187">
        <f>O118*H118</f>
        <v>0</v>
      </c>
      <c r="Q118" s="187">
        <v>0.25</v>
      </c>
      <c r="R118" s="187">
        <f>Q118*H118</f>
        <v>69.772499999999994</v>
      </c>
      <c r="S118" s="187">
        <v>0</v>
      </c>
      <c r="T118" s="188">
        <f>S118*H118</f>
        <v>0</v>
      </c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  <c r="AR118" s="189" t="s">
        <v>175</v>
      </c>
      <c r="AT118" s="189" t="s">
        <v>171</v>
      </c>
      <c r="AU118" s="189" t="s">
        <v>82</v>
      </c>
      <c r="AY118" s="17" t="s">
        <v>132</v>
      </c>
      <c r="BE118" s="190">
        <f>IF(N118="základní",J118,0)</f>
        <v>0</v>
      </c>
      <c r="BF118" s="190">
        <f>IF(N118="snížená",J118,0)</f>
        <v>0</v>
      </c>
      <c r="BG118" s="190">
        <f>IF(N118="zákl. přenesená",J118,0)</f>
        <v>0</v>
      </c>
      <c r="BH118" s="190">
        <f>IF(N118="sníž. přenesená",J118,0)</f>
        <v>0</v>
      </c>
      <c r="BI118" s="190">
        <f>IF(N118="nulová",J118,0)</f>
        <v>0</v>
      </c>
      <c r="BJ118" s="17" t="s">
        <v>80</v>
      </c>
      <c r="BK118" s="190">
        <f>ROUND(I118*H118,2)</f>
        <v>0</v>
      </c>
      <c r="BL118" s="17" t="s">
        <v>139</v>
      </c>
      <c r="BM118" s="189" t="s">
        <v>407</v>
      </c>
    </row>
    <row r="119" spans="1:65" s="2" customFormat="1" ht="11.25">
      <c r="A119" s="34"/>
      <c r="B119" s="35"/>
      <c r="C119" s="36"/>
      <c r="D119" s="191" t="s">
        <v>141</v>
      </c>
      <c r="E119" s="36"/>
      <c r="F119" s="192" t="s">
        <v>307</v>
      </c>
      <c r="G119" s="36"/>
      <c r="H119" s="36"/>
      <c r="I119" s="193"/>
      <c r="J119" s="36"/>
      <c r="K119" s="36"/>
      <c r="L119" s="39"/>
      <c r="M119" s="194"/>
      <c r="N119" s="195"/>
      <c r="O119" s="64"/>
      <c r="P119" s="64"/>
      <c r="Q119" s="64"/>
      <c r="R119" s="64"/>
      <c r="S119" s="64"/>
      <c r="T119" s="65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  <c r="AT119" s="17" t="s">
        <v>141</v>
      </c>
      <c r="AU119" s="17" t="s">
        <v>82</v>
      </c>
    </row>
    <row r="120" spans="1:65" s="13" customFormat="1" ht="11.25">
      <c r="B120" s="199"/>
      <c r="C120" s="200"/>
      <c r="D120" s="191" t="s">
        <v>147</v>
      </c>
      <c r="E120" s="201" t="s">
        <v>19</v>
      </c>
      <c r="F120" s="202" t="s">
        <v>408</v>
      </c>
      <c r="G120" s="200"/>
      <c r="H120" s="203">
        <v>279.08999999999997</v>
      </c>
      <c r="I120" s="204"/>
      <c r="J120" s="200"/>
      <c r="K120" s="200"/>
      <c r="L120" s="205"/>
      <c r="M120" s="206"/>
      <c r="N120" s="207"/>
      <c r="O120" s="207"/>
      <c r="P120" s="207"/>
      <c r="Q120" s="207"/>
      <c r="R120" s="207"/>
      <c r="S120" s="207"/>
      <c r="T120" s="208"/>
      <c r="AT120" s="209" t="s">
        <v>147</v>
      </c>
      <c r="AU120" s="209" t="s">
        <v>82</v>
      </c>
      <c r="AV120" s="13" t="s">
        <v>82</v>
      </c>
      <c r="AW120" s="13" t="s">
        <v>35</v>
      </c>
      <c r="AX120" s="13" t="s">
        <v>80</v>
      </c>
      <c r="AY120" s="209" t="s">
        <v>132</v>
      </c>
    </row>
    <row r="121" spans="1:65" s="2" customFormat="1" ht="21.75" customHeight="1">
      <c r="A121" s="34"/>
      <c r="B121" s="35"/>
      <c r="C121" s="178" t="s">
        <v>189</v>
      </c>
      <c r="D121" s="178" t="s">
        <v>134</v>
      </c>
      <c r="E121" s="179" t="s">
        <v>409</v>
      </c>
      <c r="F121" s="180" t="s">
        <v>410</v>
      </c>
      <c r="G121" s="181" t="s">
        <v>161</v>
      </c>
      <c r="H121" s="182">
        <v>51.2</v>
      </c>
      <c r="I121" s="183"/>
      <c r="J121" s="184">
        <f>ROUND(I121*H121,2)</f>
        <v>0</v>
      </c>
      <c r="K121" s="180" t="s">
        <v>138</v>
      </c>
      <c r="L121" s="39"/>
      <c r="M121" s="185" t="s">
        <v>19</v>
      </c>
      <c r="N121" s="186" t="s">
        <v>44</v>
      </c>
      <c r="O121" s="64"/>
      <c r="P121" s="187">
        <f>O121*H121</f>
        <v>0</v>
      </c>
      <c r="Q121" s="187">
        <v>0</v>
      </c>
      <c r="R121" s="187">
        <f>Q121*H121</f>
        <v>0</v>
      </c>
      <c r="S121" s="187">
        <v>0</v>
      </c>
      <c r="T121" s="188">
        <f>S121*H121</f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R121" s="189" t="s">
        <v>139</v>
      </c>
      <c r="AT121" s="189" t="s">
        <v>134</v>
      </c>
      <c r="AU121" s="189" t="s">
        <v>82</v>
      </c>
      <c r="AY121" s="17" t="s">
        <v>132</v>
      </c>
      <c r="BE121" s="190">
        <f>IF(N121="základní",J121,0)</f>
        <v>0</v>
      </c>
      <c r="BF121" s="190">
        <f>IF(N121="snížená",J121,0)</f>
        <v>0</v>
      </c>
      <c r="BG121" s="190">
        <f>IF(N121="zákl. přenesená",J121,0)</f>
        <v>0</v>
      </c>
      <c r="BH121" s="190">
        <f>IF(N121="sníž. přenesená",J121,0)</f>
        <v>0</v>
      </c>
      <c r="BI121" s="190">
        <f>IF(N121="nulová",J121,0)</f>
        <v>0</v>
      </c>
      <c r="BJ121" s="17" t="s">
        <v>80</v>
      </c>
      <c r="BK121" s="190">
        <f>ROUND(I121*H121,2)</f>
        <v>0</v>
      </c>
      <c r="BL121" s="17" t="s">
        <v>139</v>
      </c>
      <c r="BM121" s="189" t="s">
        <v>411</v>
      </c>
    </row>
    <row r="122" spans="1:65" s="2" customFormat="1" ht="11.25">
      <c r="A122" s="34"/>
      <c r="B122" s="35"/>
      <c r="C122" s="36"/>
      <c r="D122" s="191" t="s">
        <v>141</v>
      </c>
      <c r="E122" s="36"/>
      <c r="F122" s="192" t="s">
        <v>412</v>
      </c>
      <c r="G122" s="36"/>
      <c r="H122" s="36"/>
      <c r="I122" s="193"/>
      <c r="J122" s="36"/>
      <c r="K122" s="36"/>
      <c r="L122" s="39"/>
      <c r="M122" s="194"/>
      <c r="N122" s="195"/>
      <c r="O122" s="64"/>
      <c r="P122" s="64"/>
      <c r="Q122" s="64"/>
      <c r="R122" s="64"/>
      <c r="S122" s="64"/>
      <c r="T122" s="65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T122" s="17" t="s">
        <v>141</v>
      </c>
      <c r="AU122" s="17" t="s">
        <v>82</v>
      </c>
    </row>
    <row r="123" spans="1:65" s="2" customFormat="1" ht="11.25">
      <c r="A123" s="34"/>
      <c r="B123" s="35"/>
      <c r="C123" s="36"/>
      <c r="D123" s="196" t="s">
        <v>143</v>
      </c>
      <c r="E123" s="36"/>
      <c r="F123" s="197" t="s">
        <v>413</v>
      </c>
      <c r="G123" s="36"/>
      <c r="H123" s="36"/>
      <c r="I123" s="193"/>
      <c r="J123" s="36"/>
      <c r="K123" s="36"/>
      <c r="L123" s="39"/>
      <c r="M123" s="194"/>
      <c r="N123" s="195"/>
      <c r="O123" s="64"/>
      <c r="P123" s="64"/>
      <c r="Q123" s="64"/>
      <c r="R123" s="64"/>
      <c r="S123" s="64"/>
      <c r="T123" s="65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T123" s="17" t="s">
        <v>143</v>
      </c>
      <c r="AU123" s="17" t="s">
        <v>82</v>
      </c>
    </row>
    <row r="124" spans="1:65" s="2" customFormat="1" ht="19.5">
      <c r="A124" s="34"/>
      <c r="B124" s="35"/>
      <c r="C124" s="36"/>
      <c r="D124" s="191" t="s">
        <v>145</v>
      </c>
      <c r="E124" s="36"/>
      <c r="F124" s="198" t="s">
        <v>414</v>
      </c>
      <c r="G124" s="36"/>
      <c r="H124" s="36"/>
      <c r="I124" s="193"/>
      <c r="J124" s="36"/>
      <c r="K124" s="36"/>
      <c r="L124" s="39"/>
      <c r="M124" s="194"/>
      <c r="N124" s="195"/>
      <c r="O124" s="64"/>
      <c r="P124" s="64"/>
      <c r="Q124" s="64"/>
      <c r="R124" s="64"/>
      <c r="S124" s="64"/>
      <c r="T124" s="65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T124" s="17" t="s">
        <v>145</v>
      </c>
      <c r="AU124" s="17" t="s">
        <v>82</v>
      </c>
    </row>
    <row r="125" spans="1:65" s="13" customFormat="1" ht="11.25">
      <c r="B125" s="199"/>
      <c r="C125" s="200"/>
      <c r="D125" s="191" t="s">
        <v>147</v>
      </c>
      <c r="E125" s="201" t="s">
        <v>19</v>
      </c>
      <c r="F125" s="202" t="s">
        <v>415</v>
      </c>
      <c r="G125" s="200"/>
      <c r="H125" s="203">
        <v>51.2</v>
      </c>
      <c r="I125" s="204"/>
      <c r="J125" s="200"/>
      <c r="K125" s="200"/>
      <c r="L125" s="205"/>
      <c r="M125" s="206"/>
      <c r="N125" s="207"/>
      <c r="O125" s="207"/>
      <c r="P125" s="207"/>
      <c r="Q125" s="207"/>
      <c r="R125" s="207"/>
      <c r="S125" s="207"/>
      <c r="T125" s="208"/>
      <c r="AT125" s="209" t="s">
        <v>147</v>
      </c>
      <c r="AU125" s="209" t="s">
        <v>82</v>
      </c>
      <c r="AV125" s="13" t="s">
        <v>82</v>
      </c>
      <c r="AW125" s="13" t="s">
        <v>35</v>
      </c>
      <c r="AX125" s="13" t="s">
        <v>80</v>
      </c>
      <c r="AY125" s="209" t="s">
        <v>132</v>
      </c>
    </row>
    <row r="126" spans="1:65" s="2" customFormat="1" ht="16.5" customHeight="1">
      <c r="A126" s="34"/>
      <c r="B126" s="35"/>
      <c r="C126" s="178" t="s">
        <v>175</v>
      </c>
      <c r="D126" s="178" t="s">
        <v>134</v>
      </c>
      <c r="E126" s="179" t="s">
        <v>416</v>
      </c>
      <c r="F126" s="180" t="s">
        <v>417</v>
      </c>
      <c r="G126" s="181" t="s">
        <v>308</v>
      </c>
      <c r="H126" s="182">
        <v>428.7</v>
      </c>
      <c r="I126" s="183"/>
      <c r="J126" s="184">
        <f>ROUND(I126*H126,2)</f>
        <v>0</v>
      </c>
      <c r="K126" s="180" t="s">
        <v>138</v>
      </c>
      <c r="L126" s="39"/>
      <c r="M126" s="185" t="s">
        <v>19</v>
      </c>
      <c r="N126" s="186" t="s">
        <v>44</v>
      </c>
      <c r="O126" s="64"/>
      <c r="P126" s="187">
        <f>O126*H126</f>
        <v>0</v>
      </c>
      <c r="Q126" s="187">
        <v>0</v>
      </c>
      <c r="R126" s="187">
        <f>Q126*H126</f>
        <v>0</v>
      </c>
      <c r="S126" s="187">
        <v>0</v>
      </c>
      <c r="T126" s="188">
        <f>S126*H126</f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189" t="s">
        <v>139</v>
      </c>
      <c r="AT126" s="189" t="s">
        <v>134</v>
      </c>
      <c r="AU126" s="189" t="s">
        <v>82</v>
      </c>
      <c r="AY126" s="17" t="s">
        <v>132</v>
      </c>
      <c r="BE126" s="190">
        <f>IF(N126="základní",J126,0)</f>
        <v>0</v>
      </c>
      <c r="BF126" s="190">
        <f>IF(N126="snížená",J126,0)</f>
        <v>0</v>
      </c>
      <c r="BG126" s="190">
        <f>IF(N126="zákl. přenesená",J126,0)</f>
        <v>0</v>
      </c>
      <c r="BH126" s="190">
        <f>IF(N126="sníž. přenesená",J126,0)</f>
        <v>0</v>
      </c>
      <c r="BI126" s="190">
        <f>IF(N126="nulová",J126,0)</f>
        <v>0</v>
      </c>
      <c r="BJ126" s="17" t="s">
        <v>80</v>
      </c>
      <c r="BK126" s="190">
        <f>ROUND(I126*H126,2)</f>
        <v>0</v>
      </c>
      <c r="BL126" s="17" t="s">
        <v>139</v>
      </c>
      <c r="BM126" s="189" t="s">
        <v>418</v>
      </c>
    </row>
    <row r="127" spans="1:65" s="2" customFormat="1" ht="11.25">
      <c r="A127" s="34"/>
      <c r="B127" s="35"/>
      <c r="C127" s="36"/>
      <c r="D127" s="191" t="s">
        <v>141</v>
      </c>
      <c r="E127" s="36"/>
      <c r="F127" s="192" t="s">
        <v>419</v>
      </c>
      <c r="G127" s="36"/>
      <c r="H127" s="36"/>
      <c r="I127" s="193"/>
      <c r="J127" s="36"/>
      <c r="K127" s="36"/>
      <c r="L127" s="39"/>
      <c r="M127" s="194"/>
      <c r="N127" s="195"/>
      <c r="O127" s="64"/>
      <c r="P127" s="64"/>
      <c r="Q127" s="64"/>
      <c r="R127" s="64"/>
      <c r="S127" s="64"/>
      <c r="T127" s="65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T127" s="17" t="s">
        <v>141</v>
      </c>
      <c r="AU127" s="17" t="s">
        <v>82</v>
      </c>
    </row>
    <row r="128" spans="1:65" s="2" customFormat="1" ht="11.25">
      <c r="A128" s="34"/>
      <c r="B128" s="35"/>
      <c r="C128" s="36"/>
      <c r="D128" s="196" t="s">
        <v>143</v>
      </c>
      <c r="E128" s="36"/>
      <c r="F128" s="197" t="s">
        <v>420</v>
      </c>
      <c r="G128" s="36"/>
      <c r="H128" s="36"/>
      <c r="I128" s="193"/>
      <c r="J128" s="36"/>
      <c r="K128" s="36"/>
      <c r="L128" s="39"/>
      <c r="M128" s="194"/>
      <c r="N128" s="195"/>
      <c r="O128" s="64"/>
      <c r="P128" s="64"/>
      <c r="Q128" s="64"/>
      <c r="R128" s="64"/>
      <c r="S128" s="64"/>
      <c r="T128" s="65"/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T128" s="17" t="s">
        <v>143</v>
      </c>
      <c r="AU128" s="17" t="s">
        <v>82</v>
      </c>
    </row>
    <row r="129" spans="1:65" s="2" customFormat="1" ht="19.5">
      <c r="A129" s="34"/>
      <c r="B129" s="35"/>
      <c r="C129" s="36"/>
      <c r="D129" s="191" t="s">
        <v>145</v>
      </c>
      <c r="E129" s="36"/>
      <c r="F129" s="198" t="s">
        <v>421</v>
      </c>
      <c r="G129" s="36"/>
      <c r="H129" s="36"/>
      <c r="I129" s="193"/>
      <c r="J129" s="36"/>
      <c r="K129" s="36"/>
      <c r="L129" s="39"/>
      <c r="M129" s="194"/>
      <c r="N129" s="195"/>
      <c r="O129" s="64"/>
      <c r="P129" s="64"/>
      <c r="Q129" s="64"/>
      <c r="R129" s="64"/>
      <c r="S129" s="64"/>
      <c r="T129" s="65"/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T129" s="17" t="s">
        <v>145</v>
      </c>
      <c r="AU129" s="17" t="s">
        <v>82</v>
      </c>
    </row>
    <row r="130" spans="1:65" s="13" customFormat="1" ht="11.25">
      <c r="B130" s="199"/>
      <c r="C130" s="200"/>
      <c r="D130" s="191" t="s">
        <v>147</v>
      </c>
      <c r="E130" s="201" t="s">
        <v>19</v>
      </c>
      <c r="F130" s="202" t="s">
        <v>422</v>
      </c>
      <c r="G130" s="200"/>
      <c r="H130" s="203">
        <v>288.60000000000002</v>
      </c>
      <c r="I130" s="204"/>
      <c r="J130" s="200"/>
      <c r="K130" s="200"/>
      <c r="L130" s="205"/>
      <c r="M130" s="206"/>
      <c r="N130" s="207"/>
      <c r="O130" s="207"/>
      <c r="P130" s="207"/>
      <c r="Q130" s="207"/>
      <c r="R130" s="207"/>
      <c r="S130" s="207"/>
      <c r="T130" s="208"/>
      <c r="AT130" s="209" t="s">
        <v>147</v>
      </c>
      <c r="AU130" s="209" t="s">
        <v>82</v>
      </c>
      <c r="AV130" s="13" t="s">
        <v>82</v>
      </c>
      <c r="AW130" s="13" t="s">
        <v>35</v>
      </c>
      <c r="AX130" s="13" t="s">
        <v>73</v>
      </c>
      <c r="AY130" s="209" t="s">
        <v>132</v>
      </c>
    </row>
    <row r="131" spans="1:65" s="13" customFormat="1" ht="11.25">
      <c r="B131" s="199"/>
      <c r="C131" s="200"/>
      <c r="D131" s="191" t="s">
        <v>147</v>
      </c>
      <c r="E131" s="201" t="s">
        <v>19</v>
      </c>
      <c r="F131" s="202" t="s">
        <v>423</v>
      </c>
      <c r="G131" s="200"/>
      <c r="H131" s="203">
        <v>132.1</v>
      </c>
      <c r="I131" s="204"/>
      <c r="J131" s="200"/>
      <c r="K131" s="200"/>
      <c r="L131" s="205"/>
      <c r="M131" s="206"/>
      <c r="N131" s="207"/>
      <c r="O131" s="207"/>
      <c r="P131" s="207"/>
      <c r="Q131" s="207"/>
      <c r="R131" s="207"/>
      <c r="S131" s="207"/>
      <c r="T131" s="208"/>
      <c r="AT131" s="209" t="s">
        <v>147</v>
      </c>
      <c r="AU131" s="209" t="s">
        <v>82</v>
      </c>
      <c r="AV131" s="13" t="s">
        <v>82</v>
      </c>
      <c r="AW131" s="13" t="s">
        <v>35</v>
      </c>
      <c r="AX131" s="13" t="s">
        <v>73</v>
      </c>
      <c r="AY131" s="209" t="s">
        <v>132</v>
      </c>
    </row>
    <row r="132" spans="1:65" s="13" customFormat="1" ht="11.25">
      <c r="B132" s="199"/>
      <c r="C132" s="200"/>
      <c r="D132" s="191" t="s">
        <v>147</v>
      </c>
      <c r="E132" s="201" t="s">
        <v>19</v>
      </c>
      <c r="F132" s="202" t="s">
        <v>424</v>
      </c>
      <c r="G132" s="200"/>
      <c r="H132" s="203">
        <v>8</v>
      </c>
      <c r="I132" s="204"/>
      <c r="J132" s="200"/>
      <c r="K132" s="200"/>
      <c r="L132" s="205"/>
      <c r="M132" s="206"/>
      <c r="N132" s="207"/>
      <c r="O132" s="207"/>
      <c r="P132" s="207"/>
      <c r="Q132" s="207"/>
      <c r="R132" s="207"/>
      <c r="S132" s="207"/>
      <c r="T132" s="208"/>
      <c r="AT132" s="209" t="s">
        <v>147</v>
      </c>
      <c r="AU132" s="209" t="s">
        <v>82</v>
      </c>
      <c r="AV132" s="13" t="s">
        <v>82</v>
      </c>
      <c r="AW132" s="13" t="s">
        <v>35</v>
      </c>
      <c r="AX132" s="13" t="s">
        <v>73</v>
      </c>
      <c r="AY132" s="209" t="s">
        <v>132</v>
      </c>
    </row>
    <row r="133" spans="1:65" s="14" customFormat="1" ht="11.25">
      <c r="B133" s="210"/>
      <c r="C133" s="211"/>
      <c r="D133" s="191" t="s">
        <v>147</v>
      </c>
      <c r="E133" s="212" t="s">
        <v>19</v>
      </c>
      <c r="F133" s="213" t="s">
        <v>150</v>
      </c>
      <c r="G133" s="211"/>
      <c r="H133" s="214">
        <v>428.7</v>
      </c>
      <c r="I133" s="215"/>
      <c r="J133" s="211"/>
      <c r="K133" s="211"/>
      <c r="L133" s="216"/>
      <c r="M133" s="217"/>
      <c r="N133" s="218"/>
      <c r="O133" s="218"/>
      <c r="P133" s="218"/>
      <c r="Q133" s="218"/>
      <c r="R133" s="218"/>
      <c r="S133" s="218"/>
      <c r="T133" s="219"/>
      <c r="AT133" s="220" t="s">
        <v>147</v>
      </c>
      <c r="AU133" s="220" t="s">
        <v>82</v>
      </c>
      <c r="AV133" s="14" t="s">
        <v>139</v>
      </c>
      <c r="AW133" s="14" t="s">
        <v>35</v>
      </c>
      <c r="AX133" s="14" t="s">
        <v>80</v>
      </c>
      <c r="AY133" s="220" t="s">
        <v>132</v>
      </c>
    </row>
    <row r="134" spans="1:65" s="2" customFormat="1" ht="16.5" customHeight="1">
      <c r="A134" s="34"/>
      <c r="B134" s="35"/>
      <c r="C134" s="178" t="s">
        <v>207</v>
      </c>
      <c r="D134" s="178" t="s">
        <v>134</v>
      </c>
      <c r="E134" s="179" t="s">
        <v>425</v>
      </c>
      <c r="F134" s="180" t="s">
        <v>426</v>
      </c>
      <c r="G134" s="181" t="s">
        <v>427</v>
      </c>
      <c r="H134" s="182">
        <v>24.895</v>
      </c>
      <c r="I134" s="183"/>
      <c r="J134" s="184">
        <f>ROUND(I134*H134,2)</f>
        <v>0</v>
      </c>
      <c r="K134" s="180" t="s">
        <v>138</v>
      </c>
      <c r="L134" s="39"/>
      <c r="M134" s="185" t="s">
        <v>19</v>
      </c>
      <c r="N134" s="186" t="s">
        <v>44</v>
      </c>
      <c r="O134" s="64"/>
      <c r="P134" s="187">
        <f>O134*H134</f>
        <v>0</v>
      </c>
      <c r="Q134" s="187">
        <v>0</v>
      </c>
      <c r="R134" s="187">
        <f>Q134*H134</f>
        <v>0</v>
      </c>
      <c r="S134" s="187">
        <v>0</v>
      </c>
      <c r="T134" s="188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189" t="s">
        <v>139</v>
      </c>
      <c r="AT134" s="189" t="s">
        <v>134</v>
      </c>
      <c r="AU134" s="189" t="s">
        <v>82</v>
      </c>
      <c r="AY134" s="17" t="s">
        <v>132</v>
      </c>
      <c r="BE134" s="190">
        <f>IF(N134="základní",J134,0)</f>
        <v>0</v>
      </c>
      <c r="BF134" s="190">
        <f>IF(N134="snížená",J134,0)</f>
        <v>0</v>
      </c>
      <c r="BG134" s="190">
        <f>IF(N134="zákl. přenesená",J134,0)</f>
        <v>0</v>
      </c>
      <c r="BH134" s="190">
        <f>IF(N134="sníž. přenesená",J134,0)</f>
        <v>0</v>
      </c>
      <c r="BI134" s="190">
        <f>IF(N134="nulová",J134,0)</f>
        <v>0</v>
      </c>
      <c r="BJ134" s="17" t="s">
        <v>80</v>
      </c>
      <c r="BK134" s="190">
        <f>ROUND(I134*H134,2)</f>
        <v>0</v>
      </c>
      <c r="BL134" s="17" t="s">
        <v>139</v>
      </c>
      <c r="BM134" s="189" t="s">
        <v>428</v>
      </c>
    </row>
    <row r="135" spans="1:65" s="2" customFormat="1" ht="11.25">
      <c r="A135" s="34"/>
      <c r="B135" s="35"/>
      <c r="C135" s="36"/>
      <c r="D135" s="191" t="s">
        <v>141</v>
      </c>
      <c r="E135" s="36"/>
      <c r="F135" s="192" t="s">
        <v>429</v>
      </c>
      <c r="G135" s="36"/>
      <c r="H135" s="36"/>
      <c r="I135" s="193"/>
      <c r="J135" s="36"/>
      <c r="K135" s="36"/>
      <c r="L135" s="39"/>
      <c r="M135" s="194"/>
      <c r="N135" s="195"/>
      <c r="O135" s="64"/>
      <c r="P135" s="64"/>
      <c r="Q135" s="64"/>
      <c r="R135" s="64"/>
      <c r="S135" s="64"/>
      <c r="T135" s="65"/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T135" s="17" t="s">
        <v>141</v>
      </c>
      <c r="AU135" s="17" t="s">
        <v>82</v>
      </c>
    </row>
    <row r="136" spans="1:65" s="2" customFormat="1" ht="11.25">
      <c r="A136" s="34"/>
      <c r="B136" s="35"/>
      <c r="C136" s="36"/>
      <c r="D136" s="196" t="s">
        <v>143</v>
      </c>
      <c r="E136" s="36"/>
      <c r="F136" s="197" t="s">
        <v>430</v>
      </c>
      <c r="G136" s="36"/>
      <c r="H136" s="36"/>
      <c r="I136" s="193"/>
      <c r="J136" s="36"/>
      <c r="K136" s="36"/>
      <c r="L136" s="39"/>
      <c r="M136" s="194"/>
      <c r="N136" s="195"/>
      <c r="O136" s="64"/>
      <c r="P136" s="64"/>
      <c r="Q136" s="64"/>
      <c r="R136" s="64"/>
      <c r="S136" s="64"/>
      <c r="T136" s="65"/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T136" s="17" t="s">
        <v>143</v>
      </c>
      <c r="AU136" s="17" t="s">
        <v>82</v>
      </c>
    </row>
    <row r="137" spans="1:65" s="2" customFormat="1" ht="19.5">
      <c r="A137" s="34"/>
      <c r="B137" s="35"/>
      <c r="C137" s="36"/>
      <c r="D137" s="191" t="s">
        <v>145</v>
      </c>
      <c r="E137" s="36"/>
      <c r="F137" s="198" t="s">
        <v>431</v>
      </c>
      <c r="G137" s="36"/>
      <c r="H137" s="36"/>
      <c r="I137" s="193"/>
      <c r="J137" s="36"/>
      <c r="K137" s="36"/>
      <c r="L137" s="39"/>
      <c r="M137" s="194"/>
      <c r="N137" s="195"/>
      <c r="O137" s="64"/>
      <c r="P137" s="64"/>
      <c r="Q137" s="64"/>
      <c r="R137" s="64"/>
      <c r="S137" s="64"/>
      <c r="T137" s="65"/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T137" s="17" t="s">
        <v>145</v>
      </c>
      <c r="AU137" s="17" t="s">
        <v>82</v>
      </c>
    </row>
    <row r="138" spans="1:65" s="13" customFormat="1" ht="11.25">
      <c r="B138" s="199"/>
      <c r="C138" s="200"/>
      <c r="D138" s="191" t="s">
        <v>147</v>
      </c>
      <c r="E138" s="201" t="s">
        <v>19</v>
      </c>
      <c r="F138" s="202" t="s">
        <v>432</v>
      </c>
      <c r="G138" s="200"/>
      <c r="H138" s="203">
        <v>24.895</v>
      </c>
      <c r="I138" s="204"/>
      <c r="J138" s="200"/>
      <c r="K138" s="200"/>
      <c r="L138" s="205"/>
      <c r="M138" s="206"/>
      <c r="N138" s="207"/>
      <c r="O138" s="207"/>
      <c r="P138" s="207"/>
      <c r="Q138" s="207"/>
      <c r="R138" s="207"/>
      <c r="S138" s="207"/>
      <c r="T138" s="208"/>
      <c r="AT138" s="209" t="s">
        <v>147</v>
      </c>
      <c r="AU138" s="209" t="s">
        <v>82</v>
      </c>
      <c r="AV138" s="13" t="s">
        <v>82</v>
      </c>
      <c r="AW138" s="13" t="s">
        <v>35</v>
      </c>
      <c r="AX138" s="13" t="s">
        <v>80</v>
      </c>
      <c r="AY138" s="209" t="s">
        <v>132</v>
      </c>
    </row>
    <row r="139" spans="1:65" s="2" customFormat="1" ht="16.5" customHeight="1">
      <c r="A139" s="34"/>
      <c r="B139" s="35"/>
      <c r="C139" s="178" t="s">
        <v>215</v>
      </c>
      <c r="D139" s="178" t="s">
        <v>134</v>
      </c>
      <c r="E139" s="179" t="s">
        <v>433</v>
      </c>
      <c r="F139" s="180" t="s">
        <v>434</v>
      </c>
      <c r="G139" s="181" t="s">
        <v>308</v>
      </c>
      <c r="H139" s="182">
        <v>428.7</v>
      </c>
      <c r="I139" s="183"/>
      <c r="J139" s="184">
        <f>ROUND(I139*H139,2)</f>
        <v>0</v>
      </c>
      <c r="K139" s="180" t="s">
        <v>138</v>
      </c>
      <c r="L139" s="39"/>
      <c r="M139" s="185" t="s">
        <v>19</v>
      </c>
      <c r="N139" s="186" t="s">
        <v>44</v>
      </c>
      <c r="O139" s="64"/>
      <c r="P139" s="187">
        <f>O139*H139</f>
        <v>0</v>
      </c>
      <c r="Q139" s="187">
        <v>0</v>
      </c>
      <c r="R139" s="187">
        <f>Q139*H139</f>
        <v>0</v>
      </c>
      <c r="S139" s="187">
        <v>0</v>
      </c>
      <c r="T139" s="188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189" t="s">
        <v>139</v>
      </c>
      <c r="AT139" s="189" t="s">
        <v>134</v>
      </c>
      <c r="AU139" s="189" t="s">
        <v>82</v>
      </c>
      <c r="AY139" s="17" t="s">
        <v>132</v>
      </c>
      <c r="BE139" s="190">
        <f>IF(N139="základní",J139,0)</f>
        <v>0</v>
      </c>
      <c r="BF139" s="190">
        <f>IF(N139="snížená",J139,0)</f>
        <v>0</v>
      </c>
      <c r="BG139" s="190">
        <f>IF(N139="zákl. přenesená",J139,0)</f>
        <v>0</v>
      </c>
      <c r="BH139" s="190">
        <f>IF(N139="sníž. přenesená",J139,0)</f>
        <v>0</v>
      </c>
      <c r="BI139" s="190">
        <f>IF(N139="nulová",J139,0)</f>
        <v>0</v>
      </c>
      <c r="BJ139" s="17" t="s">
        <v>80</v>
      </c>
      <c r="BK139" s="190">
        <f>ROUND(I139*H139,2)</f>
        <v>0</v>
      </c>
      <c r="BL139" s="17" t="s">
        <v>139</v>
      </c>
      <c r="BM139" s="189" t="s">
        <v>435</v>
      </c>
    </row>
    <row r="140" spans="1:65" s="2" customFormat="1" ht="11.25">
      <c r="A140" s="34"/>
      <c r="B140" s="35"/>
      <c r="C140" s="36"/>
      <c r="D140" s="191" t="s">
        <v>141</v>
      </c>
      <c r="E140" s="36"/>
      <c r="F140" s="192" t="s">
        <v>436</v>
      </c>
      <c r="G140" s="36"/>
      <c r="H140" s="36"/>
      <c r="I140" s="193"/>
      <c r="J140" s="36"/>
      <c r="K140" s="36"/>
      <c r="L140" s="39"/>
      <c r="M140" s="194"/>
      <c r="N140" s="195"/>
      <c r="O140" s="64"/>
      <c r="P140" s="64"/>
      <c r="Q140" s="64"/>
      <c r="R140" s="64"/>
      <c r="S140" s="64"/>
      <c r="T140" s="65"/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T140" s="17" t="s">
        <v>141</v>
      </c>
      <c r="AU140" s="17" t="s">
        <v>82</v>
      </c>
    </row>
    <row r="141" spans="1:65" s="2" customFormat="1" ht="11.25">
      <c r="A141" s="34"/>
      <c r="B141" s="35"/>
      <c r="C141" s="36"/>
      <c r="D141" s="196" t="s">
        <v>143</v>
      </c>
      <c r="E141" s="36"/>
      <c r="F141" s="197" t="s">
        <v>437</v>
      </c>
      <c r="G141" s="36"/>
      <c r="H141" s="36"/>
      <c r="I141" s="193"/>
      <c r="J141" s="36"/>
      <c r="K141" s="36"/>
      <c r="L141" s="39"/>
      <c r="M141" s="194"/>
      <c r="N141" s="195"/>
      <c r="O141" s="64"/>
      <c r="P141" s="64"/>
      <c r="Q141" s="64"/>
      <c r="R141" s="64"/>
      <c r="S141" s="64"/>
      <c r="T141" s="65"/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T141" s="17" t="s">
        <v>143</v>
      </c>
      <c r="AU141" s="17" t="s">
        <v>82</v>
      </c>
    </row>
    <row r="142" spans="1:65" s="2" customFormat="1" ht="19.5">
      <c r="A142" s="34"/>
      <c r="B142" s="35"/>
      <c r="C142" s="36"/>
      <c r="D142" s="191" t="s">
        <v>145</v>
      </c>
      <c r="E142" s="36"/>
      <c r="F142" s="198" t="s">
        <v>438</v>
      </c>
      <c r="G142" s="36"/>
      <c r="H142" s="36"/>
      <c r="I142" s="193"/>
      <c r="J142" s="36"/>
      <c r="K142" s="36"/>
      <c r="L142" s="39"/>
      <c r="M142" s="194"/>
      <c r="N142" s="195"/>
      <c r="O142" s="64"/>
      <c r="P142" s="64"/>
      <c r="Q142" s="64"/>
      <c r="R142" s="64"/>
      <c r="S142" s="64"/>
      <c r="T142" s="65"/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T142" s="17" t="s">
        <v>145</v>
      </c>
      <c r="AU142" s="17" t="s">
        <v>82</v>
      </c>
    </row>
    <row r="143" spans="1:65" s="2" customFormat="1" ht="21.75" customHeight="1">
      <c r="A143" s="34"/>
      <c r="B143" s="35"/>
      <c r="C143" s="178" t="s">
        <v>222</v>
      </c>
      <c r="D143" s="178" t="s">
        <v>134</v>
      </c>
      <c r="E143" s="179" t="s">
        <v>180</v>
      </c>
      <c r="F143" s="180" t="s">
        <v>181</v>
      </c>
      <c r="G143" s="181" t="s">
        <v>182</v>
      </c>
      <c r="H143" s="182">
        <v>276</v>
      </c>
      <c r="I143" s="183"/>
      <c r="J143" s="184">
        <f>ROUND(I143*H143,2)</f>
        <v>0</v>
      </c>
      <c r="K143" s="180" t="s">
        <v>138</v>
      </c>
      <c r="L143" s="39"/>
      <c r="M143" s="185" t="s">
        <v>19</v>
      </c>
      <c r="N143" s="186" t="s">
        <v>44</v>
      </c>
      <c r="O143" s="64"/>
      <c r="P143" s="187">
        <f>O143*H143</f>
        <v>0</v>
      </c>
      <c r="Q143" s="187">
        <v>0</v>
      </c>
      <c r="R143" s="187">
        <f>Q143*H143</f>
        <v>0</v>
      </c>
      <c r="S143" s="187">
        <v>0</v>
      </c>
      <c r="T143" s="188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189" t="s">
        <v>139</v>
      </c>
      <c r="AT143" s="189" t="s">
        <v>134</v>
      </c>
      <c r="AU143" s="189" t="s">
        <v>82</v>
      </c>
      <c r="AY143" s="17" t="s">
        <v>132</v>
      </c>
      <c r="BE143" s="190">
        <f>IF(N143="základní",J143,0)</f>
        <v>0</v>
      </c>
      <c r="BF143" s="190">
        <f>IF(N143="snížená",J143,0)</f>
        <v>0</v>
      </c>
      <c r="BG143" s="190">
        <f>IF(N143="zákl. přenesená",J143,0)</f>
        <v>0</v>
      </c>
      <c r="BH143" s="190">
        <f>IF(N143="sníž. přenesená",J143,0)</f>
        <v>0</v>
      </c>
      <c r="BI143" s="190">
        <f>IF(N143="nulová",J143,0)</f>
        <v>0</v>
      </c>
      <c r="BJ143" s="17" t="s">
        <v>80</v>
      </c>
      <c r="BK143" s="190">
        <f>ROUND(I143*H143,2)</f>
        <v>0</v>
      </c>
      <c r="BL143" s="17" t="s">
        <v>139</v>
      </c>
      <c r="BM143" s="189" t="s">
        <v>439</v>
      </c>
    </row>
    <row r="144" spans="1:65" s="2" customFormat="1" ht="19.5">
      <c r="A144" s="34"/>
      <c r="B144" s="35"/>
      <c r="C144" s="36"/>
      <c r="D144" s="191" t="s">
        <v>141</v>
      </c>
      <c r="E144" s="36"/>
      <c r="F144" s="192" t="s">
        <v>184</v>
      </c>
      <c r="G144" s="36"/>
      <c r="H144" s="36"/>
      <c r="I144" s="193"/>
      <c r="J144" s="36"/>
      <c r="K144" s="36"/>
      <c r="L144" s="39"/>
      <c r="M144" s="194"/>
      <c r="N144" s="195"/>
      <c r="O144" s="64"/>
      <c r="P144" s="64"/>
      <c r="Q144" s="64"/>
      <c r="R144" s="64"/>
      <c r="S144" s="64"/>
      <c r="T144" s="65"/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T144" s="17" t="s">
        <v>141</v>
      </c>
      <c r="AU144" s="17" t="s">
        <v>82</v>
      </c>
    </row>
    <row r="145" spans="1:65" s="2" customFormat="1" ht="11.25">
      <c r="A145" s="34"/>
      <c r="B145" s="35"/>
      <c r="C145" s="36"/>
      <c r="D145" s="196" t="s">
        <v>143</v>
      </c>
      <c r="E145" s="36"/>
      <c r="F145" s="197" t="s">
        <v>185</v>
      </c>
      <c r="G145" s="36"/>
      <c r="H145" s="36"/>
      <c r="I145" s="193"/>
      <c r="J145" s="36"/>
      <c r="K145" s="36"/>
      <c r="L145" s="39"/>
      <c r="M145" s="194"/>
      <c r="N145" s="195"/>
      <c r="O145" s="64"/>
      <c r="P145" s="64"/>
      <c r="Q145" s="64"/>
      <c r="R145" s="64"/>
      <c r="S145" s="64"/>
      <c r="T145" s="65"/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T145" s="17" t="s">
        <v>143</v>
      </c>
      <c r="AU145" s="17" t="s">
        <v>82</v>
      </c>
    </row>
    <row r="146" spans="1:65" s="2" customFormat="1" ht="19.5">
      <c r="A146" s="34"/>
      <c r="B146" s="35"/>
      <c r="C146" s="36"/>
      <c r="D146" s="191" t="s">
        <v>145</v>
      </c>
      <c r="E146" s="36"/>
      <c r="F146" s="198" t="s">
        <v>440</v>
      </c>
      <c r="G146" s="36"/>
      <c r="H146" s="36"/>
      <c r="I146" s="193"/>
      <c r="J146" s="36"/>
      <c r="K146" s="36"/>
      <c r="L146" s="39"/>
      <c r="M146" s="194"/>
      <c r="N146" s="195"/>
      <c r="O146" s="64"/>
      <c r="P146" s="64"/>
      <c r="Q146" s="64"/>
      <c r="R146" s="64"/>
      <c r="S146" s="64"/>
      <c r="T146" s="65"/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T146" s="17" t="s">
        <v>145</v>
      </c>
      <c r="AU146" s="17" t="s">
        <v>82</v>
      </c>
    </row>
    <row r="147" spans="1:65" s="13" customFormat="1" ht="11.25">
      <c r="B147" s="199"/>
      <c r="C147" s="200"/>
      <c r="D147" s="191" t="s">
        <v>147</v>
      </c>
      <c r="E147" s="201" t="s">
        <v>19</v>
      </c>
      <c r="F147" s="202" t="s">
        <v>441</v>
      </c>
      <c r="G147" s="200"/>
      <c r="H147" s="203">
        <v>132</v>
      </c>
      <c r="I147" s="204"/>
      <c r="J147" s="200"/>
      <c r="K147" s="200"/>
      <c r="L147" s="205"/>
      <c r="M147" s="206"/>
      <c r="N147" s="207"/>
      <c r="O147" s="207"/>
      <c r="P147" s="207"/>
      <c r="Q147" s="207"/>
      <c r="R147" s="207"/>
      <c r="S147" s="207"/>
      <c r="T147" s="208"/>
      <c r="AT147" s="209" t="s">
        <v>147</v>
      </c>
      <c r="AU147" s="209" t="s">
        <v>82</v>
      </c>
      <c r="AV147" s="13" t="s">
        <v>82</v>
      </c>
      <c r="AW147" s="13" t="s">
        <v>35</v>
      </c>
      <c r="AX147" s="13" t="s">
        <v>73</v>
      </c>
      <c r="AY147" s="209" t="s">
        <v>132</v>
      </c>
    </row>
    <row r="148" spans="1:65" s="13" customFormat="1" ht="11.25">
      <c r="B148" s="199"/>
      <c r="C148" s="200"/>
      <c r="D148" s="191" t="s">
        <v>147</v>
      </c>
      <c r="E148" s="201" t="s">
        <v>19</v>
      </c>
      <c r="F148" s="202" t="s">
        <v>442</v>
      </c>
      <c r="G148" s="200"/>
      <c r="H148" s="203">
        <v>144</v>
      </c>
      <c r="I148" s="204"/>
      <c r="J148" s="200"/>
      <c r="K148" s="200"/>
      <c r="L148" s="205"/>
      <c r="M148" s="206"/>
      <c r="N148" s="207"/>
      <c r="O148" s="207"/>
      <c r="P148" s="207"/>
      <c r="Q148" s="207"/>
      <c r="R148" s="207"/>
      <c r="S148" s="207"/>
      <c r="T148" s="208"/>
      <c r="AT148" s="209" t="s">
        <v>147</v>
      </c>
      <c r="AU148" s="209" t="s">
        <v>82</v>
      </c>
      <c r="AV148" s="13" t="s">
        <v>82</v>
      </c>
      <c r="AW148" s="13" t="s">
        <v>35</v>
      </c>
      <c r="AX148" s="13" t="s">
        <v>73</v>
      </c>
      <c r="AY148" s="209" t="s">
        <v>132</v>
      </c>
    </row>
    <row r="149" spans="1:65" s="14" customFormat="1" ht="11.25">
      <c r="B149" s="210"/>
      <c r="C149" s="211"/>
      <c r="D149" s="191" t="s">
        <v>147</v>
      </c>
      <c r="E149" s="212" t="s">
        <v>19</v>
      </c>
      <c r="F149" s="213" t="s">
        <v>150</v>
      </c>
      <c r="G149" s="211"/>
      <c r="H149" s="214">
        <v>276</v>
      </c>
      <c r="I149" s="215"/>
      <c r="J149" s="211"/>
      <c r="K149" s="211"/>
      <c r="L149" s="216"/>
      <c r="M149" s="217"/>
      <c r="N149" s="218"/>
      <c r="O149" s="218"/>
      <c r="P149" s="218"/>
      <c r="Q149" s="218"/>
      <c r="R149" s="218"/>
      <c r="S149" s="218"/>
      <c r="T149" s="219"/>
      <c r="AT149" s="220" t="s">
        <v>147</v>
      </c>
      <c r="AU149" s="220" t="s">
        <v>82</v>
      </c>
      <c r="AV149" s="14" t="s">
        <v>139</v>
      </c>
      <c r="AW149" s="14" t="s">
        <v>35</v>
      </c>
      <c r="AX149" s="14" t="s">
        <v>80</v>
      </c>
      <c r="AY149" s="220" t="s">
        <v>132</v>
      </c>
    </row>
    <row r="150" spans="1:65" s="2" customFormat="1" ht="16.5" customHeight="1">
      <c r="A150" s="34"/>
      <c r="B150" s="35"/>
      <c r="C150" s="178" t="s">
        <v>235</v>
      </c>
      <c r="D150" s="178" t="s">
        <v>134</v>
      </c>
      <c r="E150" s="179" t="s">
        <v>190</v>
      </c>
      <c r="F150" s="180" t="s">
        <v>191</v>
      </c>
      <c r="G150" s="181" t="s">
        <v>182</v>
      </c>
      <c r="H150" s="182">
        <v>144</v>
      </c>
      <c r="I150" s="183"/>
      <c r="J150" s="184">
        <f>ROUND(I150*H150,2)</f>
        <v>0</v>
      </c>
      <c r="K150" s="180" t="s">
        <v>138</v>
      </c>
      <c r="L150" s="39"/>
      <c r="M150" s="185" t="s">
        <v>19</v>
      </c>
      <c r="N150" s="186" t="s">
        <v>44</v>
      </c>
      <c r="O150" s="64"/>
      <c r="P150" s="187">
        <f>O150*H150</f>
        <v>0</v>
      </c>
      <c r="Q150" s="187">
        <v>0</v>
      </c>
      <c r="R150" s="187">
        <f>Q150*H150</f>
        <v>0</v>
      </c>
      <c r="S150" s="187">
        <v>0</v>
      </c>
      <c r="T150" s="188">
        <f>S150*H150</f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189" t="s">
        <v>139</v>
      </c>
      <c r="AT150" s="189" t="s">
        <v>134</v>
      </c>
      <c r="AU150" s="189" t="s">
        <v>82</v>
      </c>
      <c r="AY150" s="17" t="s">
        <v>132</v>
      </c>
      <c r="BE150" s="190">
        <f>IF(N150="základní",J150,0)</f>
        <v>0</v>
      </c>
      <c r="BF150" s="190">
        <f>IF(N150="snížená",J150,0)</f>
        <v>0</v>
      </c>
      <c r="BG150" s="190">
        <f>IF(N150="zákl. přenesená",J150,0)</f>
        <v>0</v>
      </c>
      <c r="BH150" s="190">
        <f>IF(N150="sníž. přenesená",J150,0)</f>
        <v>0</v>
      </c>
      <c r="BI150" s="190">
        <f>IF(N150="nulová",J150,0)</f>
        <v>0</v>
      </c>
      <c r="BJ150" s="17" t="s">
        <v>80</v>
      </c>
      <c r="BK150" s="190">
        <f>ROUND(I150*H150,2)</f>
        <v>0</v>
      </c>
      <c r="BL150" s="17" t="s">
        <v>139</v>
      </c>
      <c r="BM150" s="189" t="s">
        <v>443</v>
      </c>
    </row>
    <row r="151" spans="1:65" s="2" customFormat="1" ht="11.25">
      <c r="A151" s="34"/>
      <c r="B151" s="35"/>
      <c r="C151" s="36"/>
      <c r="D151" s="191" t="s">
        <v>141</v>
      </c>
      <c r="E151" s="36"/>
      <c r="F151" s="192" t="s">
        <v>193</v>
      </c>
      <c r="G151" s="36"/>
      <c r="H151" s="36"/>
      <c r="I151" s="193"/>
      <c r="J151" s="36"/>
      <c r="K151" s="36"/>
      <c r="L151" s="39"/>
      <c r="M151" s="194"/>
      <c r="N151" s="195"/>
      <c r="O151" s="64"/>
      <c r="P151" s="64"/>
      <c r="Q151" s="64"/>
      <c r="R151" s="64"/>
      <c r="S151" s="64"/>
      <c r="T151" s="65"/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T151" s="17" t="s">
        <v>141</v>
      </c>
      <c r="AU151" s="17" t="s">
        <v>82</v>
      </c>
    </row>
    <row r="152" spans="1:65" s="2" customFormat="1" ht="11.25">
      <c r="A152" s="34"/>
      <c r="B152" s="35"/>
      <c r="C152" s="36"/>
      <c r="D152" s="196" t="s">
        <v>143</v>
      </c>
      <c r="E152" s="36"/>
      <c r="F152" s="197" t="s">
        <v>194</v>
      </c>
      <c r="G152" s="36"/>
      <c r="H152" s="36"/>
      <c r="I152" s="193"/>
      <c r="J152" s="36"/>
      <c r="K152" s="36"/>
      <c r="L152" s="39"/>
      <c r="M152" s="194"/>
      <c r="N152" s="195"/>
      <c r="O152" s="64"/>
      <c r="P152" s="64"/>
      <c r="Q152" s="64"/>
      <c r="R152" s="64"/>
      <c r="S152" s="64"/>
      <c r="T152" s="65"/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T152" s="17" t="s">
        <v>143</v>
      </c>
      <c r="AU152" s="17" t="s">
        <v>82</v>
      </c>
    </row>
    <row r="153" spans="1:65" s="2" customFormat="1" ht="19.5">
      <c r="A153" s="34"/>
      <c r="B153" s="35"/>
      <c r="C153" s="36"/>
      <c r="D153" s="191" t="s">
        <v>145</v>
      </c>
      <c r="E153" s="36"/>
      <c r="F153" s="198" t="s">
        <v>444</v>
      </c>
      <c r="G153" s="36"/>
      <c r="H153" s="36"/>
      <c r="I153" s="193"/>
      <c r="J153" s="36"/>
      <c r="K153" s="36"/>
      <c r="L153" s="39"/>
      <c r="M153" s="194"/>
      <c r="N153" s="195"/>
      <c r="O153" s="64"/>
      <c r="P153" s="64"/>
      <c r="Q153" s="64"/>
      <c r="R153" s="64"/>
      <c r="S153" s="64"/>
      <c r="T153" s="65"/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T153" s="17" t="s">
        <v>145</v>
      </c>
      <c r="AU153" s="17" t="s">
        <v>82</v>
      </c>
    </row>
    <row r="154" spans="1:65" s="13" customFormat="1" ht="11.25">
      <c r="B154" s="199"/>
      <c r="C154" s="200"/>
      <c r="D154" s="191" t="s">
        <v>147</v>
      </c>
      <c r="E154" s="201" t="s">
        <v>19</v>
      </c>
      <c r="F154" s="202" t="s">
        <v>445</v>
      </c>
      <c r="G154" s="200"/>
      <c r="H154" s="203">
        <v>144</v>
      </c>
      <c r="I154" s="204"/>
      <c r="J154" s="200"/>
      <c r="K154" s="200"/>
      <c r="L154" s="205"/>
      <c r="M154" s="206"/>
      <c r="N154" s="207"/>
      <c r="O154" s="207"/>
      <c r="P154" s="207"/>
      <c r="Q154" s="207"/>
      <c r="R154" s="207"/>
      <c r="S154" s="207"/>
      <c r="T154" s="208"/>
      <c r="AT154" s="209" t="s">
        <v>147</v>
      </c>
      <c r="AU154" s="209" t="s">
        <v>82</v>
      </c>
      <c r="AV154" s="13" t="s">
        <v>82</v>
      </c>
      <c r="AW154" s="13" t="s">
        <v>35</v>
      </c>
      <c r="AX154" s="13" t="s">
        <v>80</v>
      </c>
      <c r="AY154" s="209" t="s">
        <v>132</v>
      </c>
    </row>
    <row r="155" spans="1:65" s="2" customFormat="1" ht="16.5" customHeight="1">
      <c r="A155" s="34"/>
      <c r="B155" s="35"/>
      <c r="C155" s="221" t="s">
        <v>242</v>
      </c>
      <c r="D155" s="221" t="s">
        <v>171</v>
      </c>
      <c r="E155" s="222" t="s">
        <v>197</v>
      </c>
      <c r="F155" s="223" t="s">
        <v>198</v>
      </c>
      <c r="G155" s="224" t="s">
        <v>182</v>
      </c>
      <c r="H155" s="225">
        <v>129</v>
      </c>
      <c r="I155" s="226"/>
      <c r="J155" s="227">
        <f>ROUND(I155*H155,2)</f>
        <v>0</v>
      </c>
      <c r="K155" s="223" t="s">
        <v>19</v>
      </c>
      <c r="L155" s="228"/>
      <c r="M155" s="229" t="s">
        <v>19</v>
      </c>
      <c r="N155" s="230" t="s">
        <v>44</v>
      </c>
      <c r="O155" s="64"/>
      <c r="P155" s="187">
        <f>O155*H155</f>
        <v>0</v>
      </c>
      <c r="Q155" s="187">
        <v>0</v>
      </c>
      <c r="R155" s="187">
        <f>Q155*H155</f>
        <v>0</v>
      </c>
      <c r="S155" s="187">
        <v>0</v>
      </c>
      <c r="T155" s="188">
        <f>S155*H155</f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189" t="s">
        <v>175</v>
      </c>
      <c r="AT155" s="189" t="s">
        <v>171</v>
      </c>
      <c r="AU155" s="189" t="s">
        <v>82</v>
      </c>
      <c r="AY155" s="17" t="s">
        <v>132</v>
      </c>
      <c r="BE155" s="190">
        <f>IF(N155="základní",J155,0)</f>
        <v>0</v>
      </c>
      <c r="BF155" s="190">
        <f>IF(N155="snížená",J155,0)</f>
        <v>0</v>
      </c>
      <c r="BG155" s="190">
        <f>IF(N155="zákl. přenesená",J155,0)</f>
        <v>0</v>
      </c>
      <c r="BH155" s="190">
        <f>IF(N155="sníž. přenesená",J155,0)</f>
        <v>0</v>
      </c>
      <c r="BI155" s="190">
        <f>IF(N155="nulová",J155,0)</f>
        <v>0</v>
      </c>
      <c r="BJ155" s="17" t="s">
        <v>80</v>
      </c>
      <c r="BK155" s="190">
        <f>ROUND(I155*H155,2)</f>
        <v>0</v>
      </c>
      <c r="BL155" s="17" t="s">
        <v>139</v>
      </c>
      <c r="BM155" s="189" t="s">
        <v>446</v>
      </c>
    </row>
    <row r="156" spans="1:65" s="2" customFormat="1" ht="11.25">
      <c r="A156" s="34"/>
      <c r="B156" s="35"/>
      <c r="C156" s="36"/>
      <c r="D156" s="191" t="s">
        <v>141</v>
      </c>
      <c r="E156" s="36"/>
      <c r="F156" s="192" t="s">
        <v>198</v>
      </c>
      <c r="G156" s="36"/>
      <c r="H156" s="36"/>
      <c r="I156" s="193"/>
      <c r="J156" s="36"/>
      <c r="K156" s="36"/>
      <c r="L156" s="39"/>
      <c r="M156" s="194"/>
      <c r="N156" s="195"/>
      <c r="O156" s="64"/>
      <c r="P156" s="64"/>
      <c r="Q156" s="64"/>
      <c r="R156" s="64"/>
      <c r="S156" s="64"/>
      <c r="T156" s="65"/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T156" s="17" t="s">
        <v>141</v>
      </c>
      <c r="AU156" s="17" t="s">
        <v>82</v>
      </c>
    </row>
    <row r="157" spans="1:65" s="13" customFormat="1" ht="11.25">
      <c r="B157" s="199"/>
      <c r="C157" s="200"/>
      <c r="D157" s="191" t="s">
        <v>147</v>
      </c>
      <c r="E157" s="201" t="s">
        <v>19</v>
      </c>
      <c r="F157" s="202" t="s">
        <v>447</v>
      </c>
      <c r="G157" s="200"/>
      <c r="H157" s="203">
        <v>129</v>
      </c>
      <c r="I157" s="204"/>
      <c r="J157" s="200"/>
      <c r="K157" s="200"/>
      <c r="L157" s="205"/>
      <c r="M157" s="206"/>
      <c r="N157" s="207"/>
      <c r="O157" s="207"/>
      <c r="P157" s="207"/>
      <c r="Q157" s="207"/>
      <c r="R157" s="207"/>
      <c r="S157" s="207"/>
      <c r="T157" s="208"/>
      <c r="AT157" s="209" t="s">
        <v>147</v>
      </c>
      <c r="AU157" s="209" t="s">
        <v>82</v>
      </c>
      <c r="AV157" s="13" t="s">
        <v>82</v>
      </c>
      <c r="AW157" s="13" t="s">
        <v>35</v>
      </c>
      <c r="AX157" s="13" t="s">
        <v>80</v>
      </c>
      <c r="AY157" s="209" t="s">
        <v>132</v>
      </c>
    </row>
    <row r="158" spans="1:65" s="2" customFormat="1" ht="16.5" customHeight="1">
      <c r="A158" s="34"/>
      <c r="B158" s="35"/>
      <c r="C158" s="221" t="s">
        <v>248</v>
      </c>
      <c r="D158" s="221" t="s">
        <v>171</v>
      </c>
      <c r="E158" s="222" t="s">
        <v>448</v>
      </c>
      <c r="F158" s="223" t="s">
        <v>449</v>
      </c>
      <c r="G158" s="224" t="s">
        <v>182</v>
      </c>
      <c r="H158" s="225">
        <v>15</v>
      </c>
      <c r="I158" s="226"/>
      <c r="J158" s="227">
        <f>ROUND(I158*H158,2)</f>
        <v>0</v>
      </c>
      <c r="K158" s="223" t="s">
        <v>19</v>
      </c>
      <c r="L158" s="228"/>
      <c r="M158" s="229" t="s">
        <v>19</v>
      </c>
      <c r="N158" s="230" t="s">
        <v>44</v>
      </c>
      <c r="O158" s="64"/>
      <c r="P158" s="187">
        <f>O158*H158</f>
        <v>0</v>
      </c>
      <c r="Q158" s="187">
        <v>0</v>
      </c>
      <c r="R158" s="187">
        <f>Q158*H158</f>
        <v>0</v>
      </c>
      <c r="S158" s="187">
        <v>0</v>
      </c>
      <c r="T158" s="188">
        <f>S158*H158</f>
        <v>0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189" t="s">
        <v>175</v>
      </c>
      <c r="AT158" s="189" t="s">
        <v>171</v>
      </c>
      <c r="AU158" s="189" t="s">
        <v>82</v>
      </c>
      <c r="AY158" s="17" t="s">
        <v>132</v>
      </c>
      <c r="BE158" s="190">
        <f>IF(N158="základní",J158,0)</f>
        <v>0</v>
      </c>
      <c r="BF158" s="190">
        <f>IF(N158="snížená",J158,0)</f>
        <v>0</v>
      </c>
      <c r="BG158" s="190">
        <f>IF(N158="zákl. přenesená",J158,0)</f>
        <v>0</v>
      </c>
      <c r="BH158" s="190">
        <f>IF(N158="sníž. přenesená",J158,0)</f>
        <v>0</v>
      </c>
      <c r="BI158" s="190">
        <f>IF(N158="nulová",J158,0)</f>
        <v>0</v>
      </c>
      <c r="BJ158" s="17" t="s">
        <v>80</v>
      </c>
      <c r="BK158" s="190">
        <f>ROUND(I158*H158,2)</f>
        <v>0</v>
      </c>
      <c r="BL158" s="17" t="s">
        <v>139</v>
      </c>
      <c r="BM158" s="189" t="s">
        <v>450</v>
      </c>
    </row>
    <row r="159" spans="1:65" s="2" customFormat="1" ht="11.25">
      <c r="A159" s="34"/>
      <c r="B159" s="35"/>
      <c r="C159" s="36"/>
      <c r="D159" s="191" t="s">
        <v>141</v>
      </c>
      <c r="E159" s="36"/>
      <c r="F159" s="192" t="s">
        <v>449</v>
      </c>
      <c r="G159" s="36"/>
      <c r="H159" s="36"/>
      <c r="I159" s="193"/>
      <c r="J159" s="36"/>
      <c r="K159" s="36"/>
      <c r="L159" s="39"/>
      <c r="M159" s="194"/>
      <c r="N159" s="195"/>
      <c r="O159" s="64"/>
      <c r="P159" s="64"/>
      <c r="Q159" s="64"/>
      <c r="R159" s="64"/>
      <c r="S159" s="64"/>
      <c r="T159" s="65"/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T159" s="17" t="s">
        <v>141</v>
      </c>
      <c r="AU159" s="17" t="s">
        <v>82</v>
      </c>
    </row>
    <row r="160" spans="1:65" s="13" customFormat="1" ht="11.25">
      <c r="B160" s="199"/>
      <c r="C160" s="200"/>
      <c r="D160" s="191" t="s">
        <v>147</v>
      </c>
      <c r="E160" s="201" t="s">
        <v>19</v>
      </c>
      <c r="F160" s="202" t="s">
        <v>451</v>
      </c>
      <c r="G160" s="200"/>
      <c r="H160" s="203">
        <v>15</v>
      </c>
      <c r="I160" s="204"/>
      <c r="J160" s="200"/>
      <c r="K160" s="200"/>
      <c r="L160" s="205"/>
      <c r="M160" s="206"/>
      <c r="N160" s="207"/>
      <c r="O160" s="207"/>
      <c r="P160" s="207"/>
      <c r="Q160" s="207"/>
      <c r="R160" s="207"/>
      <c r="S160" s="207"/>
      <c r="T160" s="208"/>
      <c r="AT160" s="209" t="s">
        <v>147</v>
      </c>
      <c r="AU160" s="209" t="s">
        <v>82</v>
      </c>
      <c r="AV160" s="13" t="s">
        <v>82</v>
      </c>
      <c r="AW160" s="13" t="s">
        <v>35</v>
      </c>
      <c r="AX160" s="13" t="s">
        <v>80</v>
      </c>
      <c r="AY160" s="209" t="s">
        <v>132</v>
      </c>
    </row>
    <row r="161" spans="1:65" s="2" customFormat="1" ht="16.5" customHeight="1">
      <c r="A161" s="34"/>
      <c r="B161" s="35"/>
      <c r="C161" s="178" t="s">
        <v>8</v>
      </c>
      <c r="D161" s="178" t="s">
        <v>134</v>
      </c>
      <c r="E161" s="179" t="s">
        <v>216</v>
      </c>
      <c r="F161" s="180" t="s">
        <v>217</v>
      </c>
      <c r="G161" s="181" t="s">
        <v>182</v>
      </c>
      <c r="H161" s="182">
        <v>132</v>
      </c>
      <c r="I161" s="183"/>
      <c r="J161" s="184">
        <f>ROUND(I161*H161,2)</f>
        <v>0</v>
      </c>
      <c r="K161" s="180" t="s">
        <v>138</v>
      </c>
      <c r="L161" s="39"/>
      <c r="M161" s="185" t="s">
        <v>19</v>
      </c>
      <c r="N161" s="186" t="s">
        <v>44</v>
      </c>
      <c r="O161" s="64"/>
      <c r="P161" s="187">
        <f>O161*H161</f>
        <v>0</v>
      </c>
      <c r="Q161" s="187">
        <v>0</v>
      </c>
      <c r="R161" s="187">
        <f>Q161*H161</f>
        <v>0</v>
      </c>
      <c r="S161" s="187">
        <v>0</v>
      </c>
      <c r="T161" s="188">
        <f>S161*H161</f>
        <v>0</v>
      </c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R161" s="189" t="s">
        <v>139</v>
      </c>
      <c r="AT161" s="189" t="s">
        <v>134</v>
      </c>
      <c r="AU161" s="189" t="s">
        <v>82</v>
      </c>
      <c r="AY161" s="17" t="s">
        <v>132</v>
      </c>
      <c r="BE161" s="190">
        <f>IF(N161="základní",J161,0)</f>
        <v>0</v>
      </c>
      <c r="BF161" s="190">
        <f>IF(N161="snížená",J161,0)</f>
        <v>0</v>
      </c>
      <c r="BG161" s="190">
        <f>IF(N161="zákl. přenesená",J161,0)</f>
        <v>0</v>
      </c>
      <c r="BH161" s="190">
        <f>IF(N161="sníž. přenesená",J161,0)</f>
        <v>0</v>
      </c>
      <c r="BI161" s="190">
        <f>IF(N161="nulová",J161,0)</f>
        <v>0</v>
      </c>
      <c r="BJ161" s="17" t="s">
        <v>80</v>
      </c>
      <c r="BK161" s="190">
        <f>ROUND(I161*H161,2)</f>
        <v>0</v>
      </c>
      <c r="BL161" s="17" t="s">
        <v>139</v>
      </c>
      <c r="BM161" s="189" t="s">
        <v>452</v>
      </c>
    </row>
    <row r="162" spans="1:65" s="2" customFormat="1" ht="11.25">
      <c r="A162" s="34"/>
      <c r="B162" s="35"/>
      <c r="C162" s="36"/>
      <c r="D162" s="191" t="s">
        <v>141</v>
      </c>
      <c r="E162" s="36"/>
      <c r="F162" s="192" t="s">
        <v>219</v>
      </c>
      <c r="G162" s="36"/>
      <c r="H162" s="36"/>
      <c r="I162" s="193"/>
      <c r="J162" s="36"/>
      <c r="K162" s="36"/>
      <c r="L162" s="39"/>
      <c r="M162" s="194"/>
      <c r="N162" s="195"/>
      <c r="O162" s="64"/>
      <c r="P162" s="64"/>
      <c r="Q162" s="64"/>
      <c r="R162" s="64"/>
      <c r="S162" s="64"/>
      <c r="T162" s="65"/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T162" s="17" t="s">
        <v>141</v>
      </c>
      <c r="AU162" s="17" t="s">
        <v>82</v>
      </c>
    </row>
    <row r="163" spans="1:65" s="2" customFormat="1" ht="11.25">
      <c r="A163" s="34"/>
      <c r="B163" s="35"/>
      <c r="C163" s="36"/>
      <c r="D163" s="196" t="s">
        <v>143</v>
      </c>
      <c r="E163" s="36"/>
      <c r="F163" s="197" t="s">
        <v>220</v>
      </c>
      <c r="G163" s="36"/>
      <c r="H163" s="36"/>
      <c r="I163" s="193"/>
      <c r="J163" s="36"/>
      <c r="K163" s="36"/>
      <c r="L163" s="39"/>
      <c r="M163" s="194"/>
      <c r="N163" s="195"/>
      <c r="O163" s="64"/>
      <c r="P163" s="64"/>
      <c r="Q163" s="64"/>
      <c r="R163" s="64"/>
      <c r="S163" s="64"/>
      <c r="T163" s="65"/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T163" s="17" t="s">
        <v>143</v>
      </c>
      <c r="AU163" s="17" t="s">
        <v>82</v>
      </c>
    </row>
    <row r="164" spans="1:65" s="2" customFormat="1" ht="19.5">
      <c r="A164" s="34"/>
      <c r="B164" s="35"/>
      <c r="C164" s="36"/>
      <c r="D164" s="191" t="s">
        <v>145</v>
      </c>
      <c r="E164" s="36"/>
      <c r="F164" s="198" t="s">
        <v>453</v>
      </c>
      <c r="G164" s="36"/>
      <c r="H164" s="36"/>
      <c r="I164" s="193"/>
      <c r="J164" s="36"/>
      <c r="K164" s="36"/>
      <c r="L164" s="39"/>
      <c r="M164" s="194"/>
      <c r="N164" s="195"/>
      <c r="O164" s="64"/>
      <c r="P164" s="64"/>
      <c r="Q164" s="64"/>
      <c r="R164" s="64"/>
      <c r="S164" s="64"/>
      <c r="T164" s="65"/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T164" s="17" t="s">
        <v>145</v>
      </c>
      <c r="AU164" s="17" t="s">
        <v>82</v>
      </c>
    </row>
    <row r="165" spans="1:65" s="2" customFormat="1" ht="16.5" customHeight="1">
      <c r="A165" s="34"/>
      <c r="B165" s="35"/>
      <c r="C165" s="221" t="s">
        <v>259</v>
      </c>
      <c r="D165" s="221" t="s">
        <v>171</v>
      </c>
      <c r="E165" s="222" t="s">
        <v>223</v>
      </c>
      <c r="F165" s="223" t="s">
        <v>224</v>
      </c>
      <c r="G165" s="224" t="s">
        <v>182</v>
      </c>
      <c r="H165" s="225">
        <v>132</v>
      </c>
      <c r="I165" s="226"/>
      <c r="J165" s="227">
        <f>ROUND(I165*H165,2)</f>
        <v>0</v>
      </c>
      <c r="K165" s="223" t="s">
        <v>19</v>
      </c>
      <c r="L165" s="228"/>
      <c r="M165" s="229" t="s">
        <v>19</v>
      </c>
      <c r="N165" s="230" t="s">
        <v>44</v>
      </c>
      <c r="O165" s="64"/>
      <c r="P165" s="187">
        <f>O165*H165</f>
        <v>0</v>
      </c>
      <c r="Q165" s="187">
        <v>5.0000000000000001E-3</v>
      </c>
      <c r="R165" s="187">
        <f>Q165*H165</f>
        <v>0.66</v>
      </c>
      <c r="S165" s="187">
        <v>0</v>
      </c>
      <c r="T165" s="188">
        <f>S165*H165</f>
        <v>0</v>
      </c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R165" s="189" t="s">
        <v>175</v>
      </c>
      <c r="AT165" s="189" t="s">
        <v>171</v>
      </c>
      <c r="AU165" s="189" t="s">
        <v>82</v>
      </c>
      <c r="AY165" s="17" t="s">
        <v>132</v>
      </c>
      <c r="BE165" s="190">
        <f>IF(N165="základní",J165,0)</f>
        <v>0</v>
      </c>
      <c r="BF165" s="190">
        <f>IF(N165="snížená",J165,0)</f>
        <v>0</v>
      </c>
      <c r="BG165" s="190">
        <f>IF(N165="zákl. přenesená",J165,0)</f>
        <v>0</v>
      </c>
      <c r="BH165" s="190">
        <f>IF(N165="sníž. přenesená",J165,0)</f>
        <v>0</v>
      </c>
      <c r="BI165" s="190">
        <f>IF(N165="nulová",J165,0)</f>
        <v>0</v>
      </c>
      <c r="BJ165" s="17" t="s">
        <v>80</v>
      </c>
      <c r="BK165" s="190">
        <f>ROUND(I165*H165,2)</f>
        <v>0</v>
      </c>
      <c r="BL165" s="17" t="s">
        <v>139</v>
      </c>
      <c r="BM165" s="189" t="s">
        <v>454</v>
      </c>
    </row>
    <row r="166" spans="1:65" s="2" customFormat="1" ht="11.25">
      <c r="A166" s="34"/>
      <c r="B166" s="35"/>
      <c r="C166" s="36"/>
      <c r="D166" s="191" t="s">
        <v>141</v>
      </c>
      <c r="E166" s="36"/>
      <c r="F166" s="192" t="s">
        <v>224</v>
      </c>
      <c r="G166" s="36"/>
      <c r="H166" s="36"/>
      <c r="I166" s="193"/>
      <c r="J166" s="36"/>
      <c r="K166" s="36"/>
      <c r="L166" s="39"/>
      <c r="M166" s="194"/>
      <c r="N166" s="195"/>
      <c r="O166" s="64"/>
      <c r="P166" s="64"/>
      <c r="Q166" s="64"/>
      <c r="R166" s="64"/>
      <c r="S166" s="64"/>
      <c r="T166" s="65"/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T166" s="17" t="s">
        <v>141</v>
      </c>
      <c r="AU166" s="17" t="s">
        <v>82</v>
      </c>
    </row>
    <row r="167" spans="1:65" s="13" customFormat="1" ht="11.25">
      <c r="B167" s="199"/>
      <c r="C167" s="200"/>
      <c r="D167" s="191" t="s">
        <v>147</v>
      </c>
      <c r="E167" s="201" t="s">
        <v>19</v>
      </c>
      <c r="F167" s="202" t="s">
        <v>455</v>
      </c>
      <c r="G167" s="200"/>
      <c r="H167" s="203">
        <v>132</v>
      </c>
      <c r="I167" s="204"/>
      <c r="J167" s="200"/>
      <c r="K167" s="200"/>
      <c r="L167" s="205"/>
      <c r="M167" s="206"/>
      <c r="N167" s="207"/>
      <c r="O167" s="207"/>
      <c r="P167" s="207"/>
      <c r="Q167" s="207"/>
      <c r="R167" s="207"/>
      <c r="S167" s="207"/>
      <c r="T167" s="208"/>
      <c r="AT167" s="209" t="s">
        <v>147</v>
      </c>
      <c r="AU167" s="209" t="s">
        <v>82</v>
      </c>
      <c r="AV167" s="13" t="s">
        <v>82</v>
      </c>
      <c r="AW167" s="13" t="s">
        <v>35</v>
      </c>
      <c r="AX167" s="13" t="s">
        <v>80</v>
      </c>
      <c r="AY167" s="209" t="s">
        <v>132</v>
      </c>
    </row>
    <row r="168" spans="1:65" s="2" customFormat="1" ht="21.75" customHeight="1">
      <c r="A168" s="34"/>
      <c r="B168" s="35"/>
      <c r="C168" s="178" t="s">
        <v>264</v>
      </c>
      <c r="D168" s="178" t="s">
        <v>134</v>
      </c>
      <c r="E168" s="179" t="s">
        <v>236</v>
      </c>
      <c r="F168" s="180" t="s">
        <v>237</v>
      </c>
      <c r="G168" s="181" t="s">
        <v>182</v>
      </c>
      <c r="H168" s="182">
        <v>3</v>
      </c>
      <c r="I168" s="183"/>
      <c r="J168" s="184">
        <f>ROUND(I168*H168,2)</f>
        <v>0</v>
      </c>
      <c r="K168" s="180" t="s">
        <v>138</v>
      </c>
      <c r="L168" s="39"/>
      <c r="M168" s="185" t="s">
        <v>19</v>
      </c>
      <c r="N168" s="186" t="s">
        <v>44</v>
      </c>
      <c r="O168" s="64"/>
      <c r="P168" s="187">
        <f>O168*H168</f>
        <v>0</v>
      </c>
      <c r="Q168" s="187">
        <v>0</v>
      </c>
      <c r="R168" s="187">
        <f>Q168*H168</f>
        <v>0</v>
      </c>
      <c r="S168" s="187">
        <v>0</v>
      </c>
      <c r="T168" s="188">
        <f>S168*H168</f>
        <v>0</v>
      </c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R168" s="189" t="s">
        <v>139</v>
      </c>
      <c r="AT168" s="189" t="s">
        <v>134</v>
      </c>
      <c r="AU168" s="189" t="s">
        <v>82</v>
      </c>
      <c r="AY168" s="17" t="s">
        <v>132</v>
      </c>
      <c r="BE168" s="190">
        <f>IF(N168="základní",J168,0)</f>
        <v>0</v>
      </c>
      <c r="BF168" s="190">
        <f>IF(N168="snížená",J168,0)</f>
        <v>0</v>
      </c>
      <c r="BG168" s="190">
        <f>IF(N168="zákl. přenesená",J168,0)</f>
        <v>0</v>
      </c>
      <c r="BH168" s="190">
        <f>IF(N168="sníž. přenesená",J168,0)</f>
        <v>0</v>
      </c>
      <c r="BI168" s="190">
        <f>IF(N168="nulová",J168,0)</f>
        <v>0</v>
      </c>
      <c r="BJ168" s="17" t="s">
        <v>80</v>
      </c>
      <c r="BK168" s="190">
        <f>ROUND(I168*H168,2)</f>
        <v>0</v>
      </c>
      <c r="BL168" s="17" t="s">
        <v>139</v>
      </c>
      <c r="BM168" s="189" t="s">
        <v>456</v>
      </c>
    </row>
    <row r="169" spans="1:65" s="2" customFormat="1" ht="19.5">
      <c r="A169" s="34"/>
      <c r="B169" s="35"/>
      <c r="C169" s="36"/>
      <c r="D169" s="191" t="s">
        <v>141</v>
      </c>
      <c r="E169" s="36"/>
      <c r="F169" s="192" t="s">
        <v>239</v>
      </c>
      <c r="G169" s="36"/>
      <c r="H169" s="36"/>
      <c r="I169" s="193"/>
      <c r="J169" s="36"/>
      <c r="K169" s="36"/>
      <c r="L169" s="39"/>
      <c r="M169" s="194"/>
      <c r="N169" s="195"/>
      <c r="O169" s="64"/>
      <c r="P169" s="64"/>
      <c r="Q169" s="64"/>
      <c r="R169" s="64"/>
      <c r="S169" s="64"/>
      <c r="T169" s="65"/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T169" s="17" t="s">
        <v>141</v>
      </c>
      <c r="AU169" s="17" t="s">
        <v>82</v>
      </c>
    </row>
    <row r="170" spans="1:65" s="2" customFormat="1" ht="11.25">
      <c r="A170" s="34"/>
      <c r="B170" s="35"/>
      <c r="C170" s="36"/>
      <c r="D170" s="196" t="s">
        <v>143</v>
      </c>
      <c r="E170" s="36"/>
      <c r="F170" s="197" t="s">
        <v>240</v>
      </c>
      <c r="G170" s="36"/>
      <c r="H170" s="36"/>
      <c r="I170" s="193"/>
      <c r="J170" s="36"/>
      <c r="K170" s="36"/>
      <c r="L170" s="39"/>
      <c r="M170" s="194"/>
      <c r="N170" s="195"/>
      <c r="O170" s="64"/>
      <c r="P170" s="64"/>
      <c r="Q170" s="64"/>
      <c r="R170" s="64"/>
      <c r="S170" s="64"/>
      <c r="T170" s="65"/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T170" s="17" t="s">
        <v>143</v>
      </c>
      <c r="AU170" s="17" t="s">
        <v>82</v>
      </c>
    </row>
    <row r="171" spans="1:65" s="2" customFormat="1" ht="19.5">
      <c r="A171" s="34"/>
      <c r="B171" s="35"/>
      <c r="C171" s="36"/>
      <c r="D171" s="191" t="s">
        <v>145</v>
      </c>
      <c r="E171" s="36"/>
      <c r="F171" s="198" t="s">
        <v>457</v>
      </c>
      <c r="G171" s="36"/>
      <c r="H171" s="36"/>
      <c r="I171" s="193"/>
      <c r="J171" s="36"/>
      <c r="K171" s="36"/>
      <c r="L171" s="39"/>
      <c r="M171" s="194"/>
      <c r="N171" s="195"/>
      <c r="O171" s="64"/>
      <c r="P171" s="64"/>
      <c r="Q171" s="64"/>
      <c r="R171" s="64"/>
      <c r="S171" s="64"/>
      <c r="T171" s="65"/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T171" s="17" t="s">
        <v>145</v>
      </c>
      <c r="AU171" s="17" t="s">
        <v>82</v>
      </c>
    </row>
    <row r="172" spans="1:65" s="2" customFormat="1" ht="16.5" customHeight="1">
      <c r="A172" s="34"/>
      <c r="B172" s="35"/>
      <c r="C172" s="178" t="s">
        <v>270</v>
      </c>
      <c r="D172" s="178" t="s">
        <v>134</v>
      </c>
      <c r="E172" s="179" t="s">
        <v>243</v>
      </c>
      <c r="F172" s="180" t="s">
        <v>244</v>
      </c>
      <c r="G172" s="181" t="s">
        <v>182</v>
      </c>
      <c r="H172" s="182">
        <v>3</v>
      </c>
      <c r="I172" s="183"/>
      <c r="J172" s="184">
        <f>ROUND(I172*H172,2)</f>
        <v>0</v>
      </c>
      <c r="K172" s="180" t="s">
        <v>138</v>
      </c>
      <c r="L172" s="39"/>
      <c r="M172" s="185" t="s">
        <v>19</v>
      </c>
      <c r="N172" s="186" t="s">
        <v>44</v>
      </c>
      <c r="O172" s="64"/>
      <c r="P172" s="187">
        <f>O172*H172</f>
        <v>0</v>
      </c>
      <c r="Q172" s="187">
        <v>0</v>
      </c>
      <c r="R172" s="187">
        <f>Q172*H172</f>
        <v>0</v>
      </c>
      <c r="S172" s="187">
        <v>0</v>
      </c>
      <c r="T172" s="188">
        <f>S172*H172</f>
        <v>0</v>
      </c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R172" s="189" t="s">
        <v>139</v>
      </c>
      <c r="AT172" s="189" t="s">
        <v>134</v>
      </c>
      <c r="AU172" s="189" t="s">
        <v>82</v>
      </c>
      <c r="AY172" s="17" t="s">
        <v>132</v>
      </c>
      <c r="BE172" s="190">
        <f>IF(N172="základní",J172,0)</f>
        <v>0</v>
      </c>
      <c r="BF172" s="190">
        <f>IF(N172="snížená",J172,0)</f>
        <v>0</v>
      </c>
      <c r="BG172" s="190">
        <f>IF(N172="zákl. přenesená",J172,0)</f>
        <v>0</v>
      </c>
      <c r="BH172" s="190">
        <f>IF(N172="sníž. přenesená",J172,0)</f>
        <v>0</v>
      </c>
      <c r="BI172" s="190">
        <f>IF(N172="nulová",J172,0)</f>
        <v>0</v>
      </c>
      <c r="BJ172" s="17" t="s">
        <v>80</v>
      </c>
      <c r="BK172" s="190">
        <f>ROUND(I172*H172,2)</f>
        <v>0</v>
      </c>
      <c r="BL172" s="17" t="s">
        <v>139</v>
      </c>
      <c r="BM172" s="189" t="s">
        <v>458</v>
      </c>
    </row>
    <row r="173" spans="1:65" s="2" customFormat="1" ht="11.25">
      <c r="A173" s="34"/>
      <c r="B173" s="35"/>
      <c r="C173" s="36"/>
      <c r="D173" s="191" t="s">
        <v>141</v>
      </c>
      <c r="E173" s="36"/>
      <c r="F173" s="192" t="s">
        <v>246</v>
      </c>
      <c r="G173" s="36"/>
      <c r="H173" s="36"/>
      <c r="I173" s="193"/>
      <c r="J173" s="36"/>
      <c r="K173" s="36"/>
      <c r="L173" s="39"/>
      <c r="M173" s="194"/>
      <c r="N173" s="195"/>
      <c r="O173" s="64"/>
      <c r="P173" s="64"/>
      <c r="Q173" s="64"/>
      <c r="R173" s="64"/>
      <c r="S173" s="64"/>
      <c r="T173" s="65"/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T173" s="17" t="s">
        <v>141</v>
      </c>
      <c r="AU173" s="17" t="s">
        <v>82</v>
      </c>
    </row>
    <row r="174" spans="1:65" s="2" customFormat="1" ht="11.25">
      <c r="A174" s="34"/>
      <c r="B174" s="35"/>
      <c r="C174" s="36"/>
      <c r="D174" s="196" t="s">
        <v>143</v>
      </c>
      <c r="E174" s="36"/>
      <c r="F174" s="197" t="s">
        <v>247</v>
      </c>
      <c r="G174" s="36"/>
      <c r="H174" s="36"/>
      <c r="I174" s="193"/>
      <c r="J174" s="36"/>
      <c r="K174" s="36"/>
      <c r="L174" s="39"/>
      <c r="M174" s="194"/>
      <c r="N174" s="195"/>
      <c r="O174" s="64"/>
      <c r="P174" s="64"/>
      <c r="Q174" s="64"/>
      <c r="R174" s="64"/>
      <c r="S174" s="64"/>
      <c r="T174" s="65"/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T174" s="17" t="s">
        <v>143</v>
      </c>
      <c r="AU174" s="17" t="s">
        <v>82</v>
      </c>
    </row>
    <row r="175" spans="1:65" s="2" customFormat="1" ht="19.5">
      <c r="A175" s="34"/>
      <c r="B175" s="35"/>
      <c r="C175" s="36"/>
      <c r="D175" s="191" t="s">
        <v>145</v>
      </c>
      <c r="E175" s="36"/>
      <c r="F175" s="198" t="s">
        <v>241</v>
      </c>
      <c r="G175" s="36"/>
      <c r="H175" s="36"/>
      <c r="I175" s="193"/>
      <c r="J175" s="36"/>
      <c r="K175" s="36"/>
      <c r="L175" s="39"/>
      <c r="M175" s="194"/>
      <c r="N175" s="195"/>
      <c r="O175" s="64"/>
      <c r="P175" s="64"/>
      <c r="Q175" s="64"/>
      <c r="R175" s="64"/>
      <c r="S175" s="64"/>
      <c r="T175" s="65"/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T175" s="17" t="s">
        <v>145</v>
      </c>
      <c r="AU175" s="17" t="s">
        <v>82</v>
      </c>
    </row>
    <row r="176" spans="1:65" s="2" customFormat="1" ht="16.5" customHeight="1">
      <c r="A176" s="34"/>
      <c r="B176" s="35"/>
      <c r="C176" s="221" t="s">
        <v>276</v>
      </c>
      <c r="D176" s="221" t="s">
        <v>171</v>
      </c>
      <c r="E176" s="222" t="s">
        <v>249</v>
      </c>
      <c r="F176" s="223" t="s">
        <v>250</v>
      </c>
      <c r="G176" s="224" t="s">
        <v>182</v>
      </c>
      <c r="H176" s="225">
        <v>3</v>
      </c>
      <c r="I176" s="226"/>
      <c r="J176" s="227">
        <f>ROUND(I176*H176,2)</f>
        <v>0</v>
      </c>
      <c r="K176" s="223" t="s">
        <v>19</v>
      </c>
      <c r="L176" s="228"/>
      <c r="M176" s="229" t="s">
        <v>19</v>
      </c>
      <c r="N176" s="230" t="s">
        <v>44</v>
      </c>
      <c r="O176" s="64"/>
      <c r="P176" s="187">
        <f>O176*H176</f>
        <v>0</v>
      </c>
      <c r="Q176" s="187">
        <v>0</v>
      </c>
      <c r="R176" s="187">
        <f>Q176*H176</f>
        <v>0</v>
      </c>
      <c r="S176" s="187">
        <v>0</v>
      </c>
      <c r="T176" s="188">
        <f>S176*H176</f>
        <v>0</v>
      </c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R176" s="189" t="s">
        <v>175</v>
      </c>
      <c r="AT176" s="189" t="s">
        <v>171</v>
      </c>
      <c r="AU176" s="189" t="s">
        <v>82</v>
      </c>
      <c r="AY176" s="17" t="s">
        <v>132</v>
      </c>
      <c r="BE176" s="190">
        <f>IF(N176="základní",J176,0)</f>
        <v>0</v>
      </c>
      <c r="BF176" s="190">
        <f>IF(N176="snížená",J176,0)</f>
        <v>0</v>
      </c>
      <c r="BG176" s="190">
        <f>IF(N176="zákl. přenesená",J176,0)</f>
        <v>0</v>
      </c>
      <c r="BH176" s="190">
        <f>IF(N176="sníž. přenesená",J176,0)</f>
        <v>0</v>
      </c>
      <c r="BI176" s="190">
        <f>IF(N176="nulová",J176,0)</f>
        <v>0</v>
      </c>
      <c r="BJ176" s="17" t="s">
        <v>80</v>
      </c>
      <c r="BK176" s="190">
        <f>ROUND(I176*H176,2)</f>
        <v>0</v>
      </c>
      <c r="BL176" s="17" t="s">
        <v>139</v>
      </c>
      <c r="BM176" s="189" t="s">
        <v>459</v>
      </c>
    </row>
    <row r="177" spans="1:65" s="2" customFormat="1" ht="11.25">
      <c r="A177" s="34"/>
      <c r="B177" s="35"/>
      <c r="C177" s="36"/>
      <c r="D177" s="191" t="s">
        <v>141</v>
      </c>
      <c r="E177" s="36"/>
      <c r="F177" s="192" t="s">
        <v>460</v>
      </c>
      <c r="G177" s="36"/>
      <c r="H177" s="36"/>
      <c r="I177" s="193"/>
      <c r="J177" s="36"/>
      <c r="K177" s="36"/>
      <c r="L177" s="39"/>
      <c r="M177" s="194"/>
      <c r="N177" s="195"/>
      <c r="O177" s="64"/>
      <c r="P177" s="64"/>
      <c r="Q177" s="64"/>
      <c r="R177" s="64"/>
      <c r="S177" s="64"/>
      <c r="T177" s="65"/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T177" s="17" t="s">
        <v>141</v>
      </c>
      <c r="AU177" s="17" t="s">
        <v>82</v>
      </c>
    </row>
    <row r="178" spans="1:65" s="13" customFormat="1" ht="11.25">
      <c r="B178" s="199"/>
      <c r="C178" s="200"/>
      <c r="D178" s="191" t="s">
        <v>147</v>
      </c>
      <c r="E178" s="201" t="s">
        <v>19</v>
      </c>
      <c r="F178" s="202" t="s">
        <v>461</v>
      </c>
      <c r="G178" s="200"/>
      <c r="H178" s="203">
        <v>3</v>
      </c>
      <c r="I178" s="204"/>
      <c r="J178" s="200"/>
      <c r="K178" s="200"/>
      <c r="L178" s="205"/>
      <c r="M178" s="206"/>
      <c r="N178" s="207"/>
      <c r="O178" s="207"/>
      <c r="P178" s="207"/>
      <c r="Q178" s="207"/>
      <c r="R178" s="207"/>
      <c r="S178" s="207"/>
      <c r="T178" s="208"/>
      <c r="AT178" s="209" t="s">
        <v>147</v>
      </c>
      <c r="AU178" s="209" t="s">
        <v>82</v>
      </c>
      <c r="AV178" s="13" t="s">
        <v>82</v>
      </c>
      <c r="AW178" s="13" t="s">
        <v>35</v>
      </c>
      <c r="AX178" s="13" t="s">
        <v>80</v>
      </c>
      <c r="AY178" s="209" t="s">
        <v>132</v>
      </c>
    </row>
    <row r="179" spans="1:65" s="2" customFormat="1" ht="16.5" customHeight="1">
      <c r="A179" s="34"/>
      <c r="B179" s="35"/>
      <c r="C179" s="178" t="s">
        <v>282</v>
      </c>
      <c r="D179" s="178" t="s">
        <v>134</v>
      </c>
      <c r="E179" s="179" t="s">
        <v>319</v>
      </c>
      <c r="F179" s="180" t="s">
        <v>320</v>
      </c>
      <c r="G179" s="181" t="s">
        <v>182</v>
      </c>
      <c r="H179" s="182">
        <v>3</v>
      </c>
      <c r="I179" s="183"/>
      <c r="J179" s="184">
        <f>ROUND(I179*H179,2)</f>
        <v>0</v>
      </c>
      <c r="K179" s="180" t="s">
        <v>138</v>
      </c>
      <c r="L179" s="39"/>
      <c r="M179" s="185" t="s">
        <v>19</v>
      </c>
      <c r="N179" s="186" t="s">
        <v>44</v>
      </c>
      <c r="O179" s="64"/>
      <c r="P179" s="187">
        <f>O179*H179</f>
        <v>0</v>
      </c>
      <c r="Q179" s="187">
        <v>5.8E-5</v>
      </c>
      <c r="R179" s="187">
        <f>Q179*H179</f>
        <v>1.74E-4</v>
      </c>
      <c r="S179" s="187">
        <v>0</v>
      </c>
      <c r="T179" s="188">
        <f>S179*H179</f>
        <v>0</v>
      </c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R179" s="189" t="s">
        <v>139</v>
      </c>
      <c r="AT179" s="189" t="s">
        <v>134</v>
      </c>
      <c r="AU179" s="189" t="s">
        <v>82</v>
      </c>
      <c r="AY179" s="17" t="s">
        <v>132</v>
      </c>
      <c r="BE179" s="190">
        <f>IF(N179="základní",J179,0)</f>
        <v>0</v>
      </c>
      <c r="BF179" s="190">
        <f>IF(N179="snížená",J179,0)</f>
        <v>0</v>
      </c>
      <c r="BG179" s="190">
        <f>IF(N179="zákl. přenesená",J179,0)</f>
        <v>0</v>
      </c>
      <c r="BH179" s="190">
        <f>IF(N179="sníž. přenesená",J179,0)</f>
        <v>0</v>
      </c>
      <c r="BI179" s="190">
        <f>IF(N179="nulová",J179,0)</f>
        <v>0</v>
      </c>
      <c r="BJ179" s="17" t="s">
        <v>80</v>
      </c>
      <c r="BK179" s="190">
        <f>ROUND(I179*H179,2)</f>
        <v>0</v>
      </c>
      <c r="BL179" s="17" t="s">
        <v>139</v>
      </c>
      <c r="BM179" s="189" t="s">
        <v>462</v>
      </c>
    </row>
    <row r="180" spans="1:65" s="2" customFormat="1" ht="11.25">
      <c r="A180" s="34"/>
      <c r="B180" s="35"/>
      <c r="C180" s="36"/>
      <c r="D180" s="191" t="s">
        <v>141</v>
      </c>
      <c r="E180" s="36"/>
      <c r="F180" s="192" t="s">
        <v>322</v>
      </c>
      <c r="G180" s="36"/>
      <c r="H180" s="36"/>
      <c r="I180" s="193"/>
      <c r="J180" s="36"/>
      <c r="K180" s="36"/>
      <c r="L180" s="39"/>
      <c r="M180" s="194"/>
      <c r="N180" s="195"/>
      <c r="O180" s="64"/>
      <c r="P180" s="64"/>
      <c r="Q180" s="64"/>
      <c r="R180" s="64"/>
      <c r="S180" s="64"/>
      <c r="T180" s="65"/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T180" s="17" t="s">
        <v>141</v>
      </c>
      <c r="AU180" s="17" t="s">
        <v>82</v>
      </c>
    </row>
    <row r="181" spans="1:65" s="2" customFormat="1" ht="11.25">
      <c r="A181" s="34"/>
      <c r="B181" s="35"/>
      <c r="C181" s="36"/>
      <c r="D181" s="196" t="s">
        <v>143</v>
      </c>
      <c r="E181" s="36"/>
      <c r="F181" s="197" t="s">
        <v>323</v>
      </c>
      <c r="G181" s="36"/>
      <c r="H181" s="36"/>
      <c r="I181" s="193"/>
      <c r="J181" s="36"/>
      <c r="K181" s="36"/>
      <c r="L181" s="39"/>
      <c r="M181" s="194"/>
      <c r="N181" s="195"/>
      <c r="O181" s="64"/>
      <c r="P181" s="64"/>
      <c r="Q181" s="64"/>
      <c r="R181" s="64"/>
      <c r="S181" s="64"/>
      <c r="T181" s="65"/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T181" s="17" t="s">
        <v>143</v>
      </c>
      <c r="AU181" s="17" t="s">
        <v>82</v>
      </c>
    </row>
    <row r="182" spans="1:65" s="2" customFormat="1" ht="19.5">
      <c r="A182" s="34"/>
      <c r="B182" s="35"/>
      <c r="C182" s="36"/>
      <c r="D182" s="191" t="s">
        <v>145</v>
      </c>
      <c r="E182" s="36"/>
      <c r="F182" s="198" t="s">
        <v>463</v>
      </c>
      <c r="G182" s="36"/>
      <c r="H182" s="36"/>
      <c r="I182" s="193"/>
      <c r="J182" s="36"/>
      <c r="K182" s="36"/>
      <c r="L182" s="39"/>
      <c r="M182" s="194"/>
      <c r="N182" s="195"/>
      <c r="O182" s="64"/>
      <c r="P182" s="64"/>
      <c r="Q182" s="64"/>
      <c r="R182" s="64"/>
      <c r="S182" s="64"/>
      <c r="T182" s="65"/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T182" s="17" t="s">
        <v>145</v>
      </c>
      <c r="AU182" s="17" t="s">
        <v>82</v>
      </c>
    </row>
    <row r="183" spans="1:65" s="2" customFormat="1" ht="16.5" customHeight="1">
      <c r="A183" s="34"/>
      <c r="B183" s="35"/>
      <c r="C183" s="178" t="s">
        <v>7</v>
      </c>
      <c r="D183" s="178" t="s">
        <v>134</v>
      </c>
      <c r="E183" s="179" t="s">
        <v>312</v>
      </c>
      <c r="F183" s="180" t="s">
        <v>313</v>
      </c>
      <c r="G183" s="181" t="s">
        <v>182</v>
      </c>
      <c r="H183" s="182">
        <v>3</v>
      </c>
      <c r="I183" s="183"/>
      <c r="J183" s="184">
        <f>ROUND(I183*H183,2)</f>
        <v>0</v>
      </c>
      <c r="K183" s="180" t="s">
        <v>138</v>
      </c>
      <c r="L183" s="39"/>
      <c r="M183" s="185" t="s">
        <v>19</v>
      </c>
      <c r="N183" s="186" t="s">
        <v>44</v>
      </c>
      <c r="O183" s="64"/>
      <c r="P183" s="187">
        <f>O183*H183</f>
        <v>0</v>
      </c>
      <c r="Q183" s="187">
        <v>0</v>
      </c>
      <c r="R183" s="187">
        <f>Q183*H183</f>
        <v>0</v>
      </c>
      <c r="S183" s="187">
        <v>0</v>
      </c>
      <c r="T183" s="188">
        <f>S183*H183</f>
        <v>0</v>
      </c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R183" s="189" t="s">
        <v>139</v>
      </c>
      <c r="AT183" s="189" t="s">
        <v>134</v>
      </c>
      <c r="AU183" s="189" t="s">
        <v>82</v>
      </c>
      <c r="AY183" s="17" t="s">
        <v>132</v>
      </c>
      <c r="BE183" s="190">
        <f>IF(N183="základní",J183,0)</f>
        <v>0</v>
      </c>
      <c r="BF183" s="190">
        <f>IF(N183="snížená",J183,0)</f>
        <v>0</v>
      </c>
      <c r="BG183" s="190">
        <f>IF(N183="zákl. přenesená",J183,0)</f>
        <v>0</v>
      </c>
      <c r="BH183" s="190">
        <f>IF(N183="sníž. přenesená",J183,0)</f>
        <v>0</v>
      </c>
      <c r="BI183" s="190">
        <f>IF(N183="nulová",J183,0)</f>
        <v>0</v>
      </c>
      <c r="BJ183" s="17" t="s">
        <v>80</v>
      </c>
      <c r="BK183" s="190">
        <f>ROUND(I183*H183,2)</f>
        <v>0</v>
      </c>
      <c r="BL183" s="17" t="s">
        <v>139</v>
      </c>
      <c r="BM183" s="189" t="s">
        <v>464</v>
      </c>
    </row>
    <row r="184" spans="1:65" s="2" customFormat="1" ht="11.25">
      <c r="A184" s="34"/>
      <c r="B184" s="35"/>
      <c r="C184" s="36"/>
      <c r="D184" s="191" t="s">
        <v>141</v>
      </c>
      <c r="E184" s="36"/>
      <c r="F184" s="192" t="s">
        <v>315</v>
      </c>
      <c r="G184" s="36"/>
      <c r="H184" s="36"/>
      <c r="I184" s="193"/>
      <c r="J184" s="36"/>
      <c r="K184" s="36"/>
      <c r="L184" s="39"/>
      <c r="M184" s="194"/>
      <c r="N184" s="195"/>
      <c r="O184" s="64"/>
      <c r="P184" s="64"/>
      <c r="Q184" s="64"/>
      <c r="R184" s="64"/>
      <c r="S184" s="64"/>
      <c r="T184" s="65"/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T184" s="17" t="s">
        <v>141</v>
      </c>
      <c r="AU184" s="17" t="s">
        <v>82</v>
      </c>
    </row>
    <row r="185" spans="1:65" s="2" customFormat="1" ht="11.25">
      <c r="A185" s="34"/>
      <c r="B185" s="35"/>
      <c r="C185" s="36"/>
      <c r="D185" s="196" t="s">
        <v>143</v>
      </c>
      <c r="E185" s="36"/>
      <c r="F185" s="197" t="s">
        <v>316</v>
      </c>
      <c r="G185" s="36"/>
      <c r="H185" s="36"/>
      <c r="I185" s="193"/>
      <c r="J185" s="36"/>
      <c r="K185" s="36"/>
      <c r="L185" s="39"/>
      <c r="M185" s="194"/>
      <c r="N185" s="195"/>
      <c r="O185" s="64"/>
      <c r="P185" s="64"/>
      <c r="Q185" s="64"/>
      <c r="R185" s="64"/>
      <c r="S185" s="64"/>
      <c r="T185" s="65"/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T185" s="17" t="s">
        <v>143</v>
      </c>
      <c r="AU185" s="17" t="s">
        <v>82</v>
      </c>
    </row>
    <row r="186" spans="1:65" s="2" customFormat="1" ht="16.5" customHeight="1">
      <c r="A186" s="34"/>
      <c r="B186" s="35"/>
      <c r="C186" s="178" t="s">
        <v>292</v>
      </c>
      <c r="D186" s="178" t="s">
        <v>134</v>
      </c>
      <c r="E186" s="179" t="s">
        <v>340</v>
      </c>
      <c r="F186" s="180" t="s">
        <v>341</v>
      </c>
      <c r="G186" s="181" t="s">
        <v>182</v>
      </c>
      <c r="H186" s="182">
        <v>3</v>
      </c>
      <c r="I186" s="183"/>
      <c r="J186" s="184">
        <f>ROUND(I186*H186,2)</f>
        <v>0</v>
      </c>
      <c r="K186" s="180" t="s">
        <v>138</v>
      </c>
      <c r="L186" s="39"/>
      <c r="M186" s="185" t="s">
        <v>19</v>
      </c>
      <c r="N186" s="186" t="s">
        <v>44</v>
      </c>
      <c r="O186" s="64"/>
      <c r="P186" s="187">
        <f>O186*H186</f>
        <v>0</v>
      </c>
      <c r="Q186" s="187">
        <v>2.0823999999999999E-3</v>
      </c>
      <c r="R186" s="187">
        <f>Q186*H186</f>
        <v>6.2471999999999996E-3</v>
      </c>
      <c r="S186" s="187">
        <v>0</v>
      </c>
      <c r="T186" s="188">
        <f>S186*H186</f>
        <v>0</v>
      </c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R186" s="189" t="s">
        <v>139</v>
      </c>
      <c r="AT186" s="189" t="s">
        <v>134</v>
      </c>
      <c r="AU186" s="189" t="s">
        <v>82</v>
      </c>
      <c r="AY186" s="17" t="s">
        <v>132</v>
      </c>
      <c r="BE186" s="190">
        <f>IF(N186="základní",J186,0)</f>
        <v>0</v>
      </c>
      <c r="BF186" s="190">
        <f>IF(N186="snížená",J186,0)</f>
        <v>0</v>
      </c>
      <c r="BG186" s="190">
        <f>IF(N186="zákl. přenesená",J186,0)</f>
        <v>0</v>
      </c>
      <c r="BH186" s="190">
        <f>IF(N186="sníž. přenesená",J186,0)</f>
        <v>0</v>
      </c>
      <c r="BI186" s="190">
        <f>IF(N186="nulová",J186,0)</f>
        <v>0</v>
      </c>
      <c r="BJ186" s="17" t="s">
        <v>80</v>
      </c>
      <c r="BK186" s="190">
        <f>ROUND(I186*H186,2)</f>
        <v>0</v>
      </c>
      <c r="BL186" s="17" t="s">
        <v>139</v>
      </c>
      <c r="BM186" s="189" t="s">
        <v>465</v>
      </c>
    </row>
    <row r="187" spans="1:65" s="2" customFormat="1" ht="11.25">
      <c r="A187" s="34"/>
      <c r="B187" s="35"/>
      <c r="C187" s="36"/>
      <c r="D187" s="191" t="s">
        <v>141</v>
      </c>
      <c r="E187" s="36"/>
      <c r="F187" s="192" t="s">
        <v>343</v>
      </c>
      <c r="G187" s="36"/>
      <c r="H187" s="36"/>
      <c r="I187" s="193"/>
      <c r="J187" s="36"/>
      <c r="K187" s="36"/>
      <c r="L187" s="39"/>
      <c r="M187" s="194"/>
      <c r="N187" s="195"/>
      <c r="O187" s="64"/>
      <c r="P187" s="64"/>
      <c r="Q187" s="64"/>
      <c r="R187" s="64"/>
      <c r="S187" s="64"/>
      <c r="T187" s="65"/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T187" s="17" t="s">
        <v>141</v>
      </c>
      <c r="AU187" s="17" t="s">
        <v>82</v>
      </c>
    </row>
    <row r="188" spans="1:65" s="2" customFormat="1" ht="11.25">
      <c r="A188" s="34"/>
      <c r="B188" s="35"/>
      <c r="C188" s="36"/>
      <c r="D188" s="196" t="s">
        <v>143</v>
      </c>
      <c r="E188" s="36"/>
      <c r="F188" s="197" t="s">
        <v>344</v>
      </c>
      <c r="G188" s="36"/>
      <c r="H188" s="36"/>
      <c r="I188" s="193"/>
      <c r="J188" s="36"/>
      <c r="K188" s="36"/>
      <c r="L188" s="39"/>
      <c r="M188" s="194"/>
      <c r="N188" s="195"/>
      <c r="O188" s="64"/>
      <c r="P188" s="64"/>
      <c r="Q188" s="64"/>
      <c r="R188" s="64"/>
      <c r="S188" s="64"/>
      <c r="T188" s="65"/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T188" s="17" t="s">
        <v>143</v>
      </c>
      <c r="AU188" s="17" t="s">
        <v>82</v>
      </c>
    </row>
    <row r="189" spans="1:65" s="2" customFormat="1" ht="19.5">
      <c r="A189" s="34"/>
      <c r="B189" s="35"/>
      <c r="C189" s="36"/>
      <c r="D189" s="191" t="s">
        <v>145</v>
      </c>
      <c r="E189" s="36"/>
      <c r="F189" s="198" t="s">
        <v>466</v>
      </c>
      <c r="G189" s="36"/>
      <c r="H189" s="36"/>
      <c r="I189" s="193"/>
      <c r="J189" s="36"/>
      <c r="K189" s="36"/>
      <c r="L189" s="39"/>
      <c r="M189" s="194"/>
      <c r="N189" s="195"/>
      <c r="O189" s="64"/>
      <c r="P189" s="64"/>
      <c r="Q189" s="64"/>
      <c r="R189" s="64"/>
      <c r="S189" s="64"/>
      <c r="T189" s="65"/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T189" s="17" t="s">
        <v>145</v>
      </c>
      <c r="AU189" s="17" t="s">
        <v>82</v>
      </c>
    </row>
    <row r="190" spans="1:65" s="2" customFormat="1" ht="16.5" customHeight="1">
      <c r="A190" s="34"/>
      <c r="B190" s="35"/>
      <c r="C190" s="178" t="s">
        <v>297</v>
      </c>
      <c r="D190" s="178" t="s">
        <v>134</v>
      </c>
      <c r="E190" s="179" t="s">
        <v>298</v>
      </c>
      <c r="F190" s="180" t="s">
        <v>299</v>
      </c>
      <c r="G190" s="181" t="s">
        <v>161</v>
      </c>
      <c r="H190" s="182">
        <v>112.8</v>
      </c>
      <c r="I190" s="183"/>
      <c r="J190" s="184">
        <f>ROUND(I190*H190,2)</f>
        <v>0</v>
      </c>
      <c r="K190" s="180" t="s">
        <v>138</v>
      </c>
      <c r="L190" s="39"/>
      <c r="M190" s="185" t="s">
        <v>19</v>
      </c>
      <c r="N190" s="186" t="s">
        <v>44</v>
      </c>
      <c r="O190" s="64"/>
      <c r="P190" s="187">
        <f>O190*H190</f>
        <v>0</v>
      </c>
      <c r="Q190" s="187">
        <v>0</v>
      </c>
      <c r="R190" s="187">
        <f>Q190*H190</f>
        <v>0</v>
      </c>
      <c r="S190" s="187">
        <v>0</v>
      </c>
      <c r="T190" s="188">
        <f>S190*H190</f>
        <v>0</v>
      </c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R190" s="189" t="s">
        <v>139</v>
      </c>
      <c r="AT190" s="189" t="s">
        <v>134</v>
      </c>
      <c r="AU190" s="189" t="s">
        <v>82</v>
      </c>
      <c r="AY190" s="17" t="s">
        <v>132</v>
      </c>
      <c r="BE190" s="190">
        <f>IF(N190="základní",J190,0)</f>
        <v>0</v>
      </c>
      <c r="BF190" s="190">
        <f>IF(N190="snížená",J190,0)</f>
        <v>0</v>
      </c>
      <c r="BG190" s="190">
        <f>IF(N190="zákl. přenesená",J190,0)</f>
        <v>0</v>
      </c>
      <c r="BH190" s="190">
        <f>IF(N190="sníž. přenesená",J190,0)</f>
        <v>0</v>
      </c>
      <c r="BI190" s="190">
        <f>IF(N190="nulová",J190,0)</f>
        <v>0</v>
      </c>
      <c r="BJ190" s="17" t="s">
        <v>80</v>
      </c>
      <c r="BK190" s="190">
        <f>ROUND(I190*H190,2)</f>
        <v>0</v>
      </c>
      <c r="BL190" s="17" t="s">
        <v>139</v>
      </c>
      <c r="BM190" s="189" t="s">
        <v>467</v>
      </c>
    </row>
    <row r="191" spans="1:65" s="2" customFormat="1" ht="11.25">
      <c r="A191" s="34"/>
      <c r="B191" s="35"/>
      <c r="C191" s="36"/>
      <c r="D191" s="191" t="s">
        <v>141</v>
      </c>
      <c r="E191" s="36"/>
      <c r="F191" s="192" t="s">
        <v>301</v>
      </c>
      <c r="G191" s="36"/>
      <c r="H191" s="36"/>
      <c r="I191" s="193"/>
      <c r="J191" s="36"/>
      <c r="K191" s="36"/>
      <c r="L191" s="39"/>
      <c r="M191" s="194"/>
      <c r="N191" s="195"/>
      <c r="O191" s="64"/>
      <c r="P191" s="64"/>
      <c r="Q191" s="64"/>
      <c r="R191" s="64"/>
      <c r="S191" s="64"/>
      <c r="T191" s="65"/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T191" s="17" t="s">
        <v>141</v>
      </c>
      <c r="AU191" s="17" t="s">
        <v>82</v>
      </c>
    </row>
    <row r="192" spans="1:65" s="2" customFormat="1" ht="11.25">
      <c r="A192" s="34"/>
      <c r="B192" s="35"/>
      <c r="C192" s="36"/>
      <c r="D192" s="196" t="s">
        <v>143</v>
      </c>
      <c r="E192" s="36"/>
      <c r="F192" s="197" t="s">
        <v>302</v>
      </c>
      <c r="G192" s="36"/>
      <c r="H192" s="36"/>
      <c r="I192" s="193"/>
      <c r="J192" s="36"/>
      <c r="K192" s="36"/>
      <c r="L192" s="39"/>
      <c r="M192" s="194"/>
      <c r="N192" s="195"/>
      <c r="O192" s="64"/>
      <c r="P192" s="64"/>
      <c r="Q192" s="64"/>
      <c r="R192" s="64"/>
      <c r="S192" s="64"/>
      <c r="T192" s="65"/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T192" s="17" t="s">
        <v>143</v>
      </c>
      <c r="AU192" s="17" t="s">
        <v>82</v>
      </c>
    </row>
    <row r="193" spans="1:65" s="2" customFormat="1" ht="19.5">
      <c r="A193" s="34"/>
      <c r="B193" s="35"/>
      <c r="C193" s="36"/>
      <c r="D193" s="191" t="s">
        <v>145</v>
      </c>
      <c r="E193" s="36"/>
      <c r="F193" s="198" t="s">
        <v>468</v>
      </c>
      <c r="G193" s="36"/>
      <c r="H193" s="36"/>
      <c r="I193" s="193"/>
      <c r="J193" s="36"/>
      <c r="K193" s="36"/>
      <c r="L193" s="39"/>
      <c r="M193" s="194"/>
      <c r="N193" s="195"/>
      <c r="O193" s="64"/>
      <c r="P193" s="64"/>
      <c r="Q193" s="64"/>
      <c r="R193" s="64"/>
      <c r="S193" s="64"/>
      <c r="T193" s="65"/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T193" s="17" t="s">
        <v>145</v>
      </c>
      <c r="AU193" s="17" t="s">
        <v>82</v>
      </c>
    </row>
    <row r="194" spans="1:65" s="13" customFormat="1" ht="11.25">
      <c r="B194" s="199"/>
      <c r="C194" s="200"/>
      <c r="D194" s="191" t="s">
        <v>147</v>
      </c>
      <c r="E194" s="201" t="s">
        <v>19</v>
      </c>
      <c r="F194" s="202" t="s">
        <v>469</v>
      </c>
      <c r="G194" s="200"/>
      <c r="H194" s="203">
        <v>2.4</v>
      </c>
      <c r="I194" s="204"/>
      <c r="J194" s="200"/>
      <c r="K194" s="200"/>
      <c r="L194" s="205"/>
      <c r="M194" s="206"/>
      <c r="N194" s="207"/>
      <c r="O194" s="207"/>
      <c r="P194" s="207"/>
      <c r="Q194" s="207"/>
      <c r="R194" s="207"/>
      <c r="S194" s="207"/>
      <c r="T194" s="208"/>
      <c r="AT194" s="209" t="s">
        <v>147</v>
      </c>
      <c r="AU194" s="209" t="s">
        <v>82</v>
      </c>
      <c r="AV194" s="13" t="s">
        <v>82</v>
      </c>
      <c r="AW194" s="13" t="s">
        <v>35</v>
      </c>
      <c r="AX194" s="13" t="s">
        <v>73</v>
      </c>
      <c r="AY194" s="209" t="s">
        <v>132</v>
      </c>
    </row>
    <row r="195" spans="1:65" s="13" customFormat="1" ht="11.25">
      <c r="B195" s="199"/>
      <c r="C195" s="200"/>
      <c r="D195" s="191" t="s">
        <v>147</v>
      </c>
      <c r="E195" s="201" t="s">
        <v>19</v>
      </c>
      <c r="F195" s="202" t="s">
        <v>470</v>
      </c>
      <c r="G195" s="200"/>
      <c r="H195" s="203">
        <v>110.4</v>
      </c>
      <c r="I195" s="204"/>
      <c r="J195" s="200"/>
      <c r="K195" s="200"/>
      <c r="L195" s="205"/>
      <c r="M195" s="206"/>
      <c r="N195" s="207"/>
      <c r="O195" s="207"/>
      <c r="P195" s="207"/>
      <c r="Q195" s="207"/>
      <c r="R195" s="207"/>
      <c r="S195" s="207"/>
      <c r="T195" s="208"/>
      <c r="AT195" s="209" t="s">
        <v>147</v>
      </c>
      <c r="AU195" s="209" t="s">
        <v>82</v>
      </c>
      <c r="AV195" s="13" t="s">
        <v>82</v>
      </c>
      <c r="AW195" s="13" t="s">
        <v>35</v>
      </c>
      <c r="AX195" s="13" t="s">
        <v>73</v>
      </c>
      <c r="AY195" s="209" t="s">
        <v>132</v>
      </c>
    </row>
    <row r="196" spans="1:65" s="14" customFormat="1" ht="11.25">
      <c r="B196" s="210"/>
      <c r="C196" s="211"/>
      <c r="D196" s="191" t="s">
        <v>147</v>
      </c>
      <c r="E196" s="212" t="s">
        <v>19</v>
      </c>
      <c r="F196" s="213" t="s">
        <v>150</v>
      </c>
      <c r="G196" s="211"/>
      <c r="H196" s="214">
        <v>112.8</v>
      </c>
      <c r="I196" s="215"/>
      <c r="J196" s="211"/>
      <c r="K196" s="211"/>
      <c r="L196" s="216"/>
      <c r="M196" s="217"/>
      <c r="N196" s="218"/>
      <c r="O196" s="218"/>
      <c r="P196" s="218"/>
      <c r="Q196" s="218"/>
      <c r="R196" s="218"/>
      <c r="S196" s="218"/>
      <c r="T196" s="219"/>
      <c r="AT196" s="220" t="s">
        <v>147</v>
      </c>
      <c r="AU196" s="220" t="s">
        <v>82</v>
      </c>
      <c r="AV196" s="14" t="s">
        <v>139</v>
      </c>
      <c r="AW196" s="14" t="s">
        <v>35</v>
      </c>
      <c r="AX196" s="14" t="s">
        <v>80</v>
      </c>
      <c r="AY196" s="220" t="s">
        <v>132</v>
      </c>
    </row>
    <row r="197" spans="1:65" s="12" customFormat="1" ht="22.9" customHeight="1">
      <c r="B197" s="162"/>
      <c r="C197" s="163"/>
      <c r="D197" s="164" t="s">
        <v>72</v>
      </c>
      <c r="E197" s="176" t="s">
        <v>366</v>
      </c>
      <c r="F197" s="176" t="s">
        <v>367</v>
      </c>
      <c r="G197" s="163"/>
      <c r="H197" s="163"/>
      <c r="I197" s="166"/>
      <c r="J197" s="177">
        <f>BK197</f>
        <v>0</v>
      </c>
      <c r="K197" s="163"/>
      <c r="L197" s="168"/>
      <c r="M197" s="169"/>
      <c r="N197" s="170"/>
      <c r="O197" s="170"/>
      <c r="P197" s="171">
        <f>SUM(P198:P200)</f>
        <v>0</v>
      </c>
      <c r="Q197" s="170"/>
      <c r="R197" s="171">
        <f>SUM(R198:R200)</f>
        <v>0</v>
      </c>
      <c r="S197" s="170"/>
      <c r="T197" s="172">
        <f>SUM(T198:T200)</f>
        <v>0</v>
      </c>
      <c r="AR197" s="173" t="s">
        <v>80</v>
      </c>
      <c r="AT197" s="174" t="s">
        <v>72</v>
      </c>
      <c r="AU197" s="174" t="s">
        <v>80</v>
      </c>
      <c r="AY197" s="173" t="s">
        <v>132</v>
      </c>
      <c r="BK197" s="175">
        <f>SUM(BK198:BK200)</f>
        <v>0</v>
      </c>
    </row>
    <row r="198" spans="1:65" s="2" customFormat="1" ht="16.5" customHeight="1">
      <c r="A198" s="34"/>
      <c r="B198" s="35"/>
      <c r="C198" s="178" t="s">
        <v>305</v>
      </c>
      <c r="D198" s="178" t="s">
        <v>134</v>
      </c>
      <c r="E198" s="179" t="s">
        <v>369</v>
      </c>
      <c r="F198" s="180" t="s">
        <v>370</v>
      </c>
      <c r="G198" s="181" t="s">
        <v>371</v>
      </c>
      <c r="H198" s="182">
        <v>70.438999999999993</v>
      </c>
      <c r="I198" s="183"/>
      <c r="J198" s="184">
        <f>ROUND(I198*H198,2)</f>
        <v>0</v>
      </c>
      <c r="K198" s="180" t="s">
        <v>138</v>
      </c>
      <c r="L198" s="39"/>
      <c r="M198" s="185" t="s">
        <v>19</v>
      </c>
      <c r="N198" s="186" t="s">
        <v>44</v>
      </c>
      <c r="O198" s="64"/>
      <c r="P198" s="187">
        <f>O198*H198</f>
        <v>0</v>
      </c>
      <c r="Q198" s="187">
        <v>0</v>
      </c>
      <c r="R198" s="187">
        <f>Q198*H198</f>
        <v>0</v>
      </c>
      <c r="S198" s="187">
        <v>0</v>
      </c>
      <c r="T198" s="188">
        <f>S198*H198</f>
        <v>0</v>
      </c>
      <c r="U198" s="34"/>
      <c r="V198" s="34"/>
      <c r="W198" s="34"/>
      <c r="X198" s="34"/>
      <c r="Y198" s="34"/>
      <c r="Z198" s="34"/>
      <c r="AA198" s="34"/>
      <c r="AB198" s="34"/>
      <c r="AC198" s="34"/>
      <c r="AD198" s="34"/>
      <c r="AE198" s="34"/>
      <c r="AR198" s="189" t="s">
        <v>139</v>
      </c>
      <c r="AT198" s="189" t="s">
        <v>134</v>
      </c>
      <c r="AU198" s="189" t="s">
        <v>82</v>
      </c>
      <c r="AY198" s="17" t="s">
        <v>132</v>
      </c>
      <c r="BE198" s="190">
        <f>IF(N198="základní",J198,0)</f>
        <v>0</v>
      </c>
      <c r="BF198" s="190">
        <f>IF(N198="snížená",J198,0)</f>
        <v>0</v>
      </c>
      <c r="BG198" s="190">
        <f>IF(N198="zákl. přenesená",J198,0)</f>
        <v>0</v>
      </c>
      <c r="BH198" s="190">
        <f>IF(N198="sníž. přenesená",J198,0)</f>
        <v>0</v>
      </c>
      <c r="BI198" s="190">
        <f>IF(N198="nulová",J198,0)</f>
        <v>0</v>
      </c>
      <c r="BJ198" s="17" t="s">
        <v>80</v>
      </c>
      <c r="BK198" s="190">
        <f>ROUND(I198*H198,2)</f>
        <v>0</v>
      </c>
      <c r="BL198" s="17" t="s">
        <v>139</v>
      </c>
      <c r="BM198" s="189" t="s">
        <v>471</v>
      </c>
    </row>
    <row r="199" spans="1:65" s="2" customFormat="1" ht="11.25">
      <c r="A199" s="34"/>
      <c r="B199" s="35"/>
      <c r="C199" s="36"/>
      <c r="D199" s="191" t="s">
        <v>141</v>
      </c>
      <c r="E199" s="36"/>
      <c r="F199" s="192" t="s">
        <v>373</v>
      </c>
      <c r="G199" s="36"/>
      <c r="H199" s="36"/>
      <c r="I199" s="193"/>
      <c r="J199" s="36"/>
      <c r="K199" s="36"/>
      <c r="L199" s="39"/>
      <c r="M199" s="194"/>
      <c r="N199" s="195"/>
      <c r="O199" s="64"/>
      <c r="P199" s="64"/>
      <c r="Q199" s="64"/>
      <c r="R199" s="64"/>
      <c r="S199" s="64"/>
      <c r="T199" s="65"/>
      <c r="U199" s="34"/>
      <c r="V199" s="34"/>
      <c r="W199" s="34"/>
      <c r="X199" s="34"/>
      <c r="Y199" s="34"/>
      <c r="Z199" s="34"/>
      <c r="AA199" s="34"/>
      <c r="AB199" s="34"/>
      <c r="AC199" s="34"/>
      <c r="AD199" s="34"/>
      <c r="AE199" s="34"/>
      <c r="AT199" s="17" t="s">
        <v>141</v>
      </c>
      <c r="AU199" s="17" t="s">
        <v>82</v>
      </c>
    </row>
    <row r="200" spans="1:65" s="2" customFormat="1" ht="11.25">
      <c r="A200" s="34"/>
      <c r="B200" s="35"/>
      <c r="C200" s="36"/>
      <c r="D200" s="196" t="s">
        <v>143</v>
      </c>
      <c r="E200" s="36"/>
      <c r="F200" s="197" t="s">
        <v>374</v>
      </c>
      <c r="G200" s="36"/>
      <c r="H200" s="36"/>
      <c r="I200" s="193"/>
      <c r="J200" s="36"/>
      <c r="K200" s="36"/>
      <c r="L200" s="39"/>
      <c r="M200" s="231"/>
      <c r="N200" s="232"/>
      <c r="O200" s="233"/>
      <c r="P200" s="233"/>
      <c r="Q200" s="233"/>
      <c r="R200" s="233"/>
      <c r="S200" s="233"/>
      <c r="T200" s="234"/>
      <c r="U200" s="34"/>
      <c r="V200" s="34"/>
      <c r="W200" s="34"/>
      <c r="X200" s="34"/>
      <c r="Y200" s="34"/>
      <c r="Z200" s="34"/>
      <c r="AA200" s="34"/>
      <c r="AB200" s="34"/>
      <c r="AC200" s="34"/>
      <c r="AD200" s="34"/>
      <c r="AE200" s="34"/>
      <c r="AT200" s="17" t="s">
        <v>143</v>
      </c>
      <c r="AU200" s="17" t="s">
        <v>82</v>
      </c>
    </row>
    <row r="201" spans="1:65" s="2" customFormat="1" ht="6.95" customHeight="1">
      <c r="A201" s="34"/>
      <c r="B201" s="47"/>
      <c r="C201" s="48"/>
      <c r="D201" s="48"/>
      <c r="E201" s="48"/>
      <c r="F201" s="48"/>
      <c r="G201" s="48"/>
      <c r="H201" s="48"/>
      <c r="I201" s="48"/>
      <c r="J201" s="48"/>
      <c r="K201" s="48"/>
      <c r="L201" s="39"/>
      <c r="M201" s="34"/>
      <c r="O201" s="34"/>
      <c r="P201" s="34"/>
      <c r="Q201" s="34"/>
      <c r="R201" s="34"/>
      <c r="S201" s="34"/>
      <c r="T201" s="34"/>
      <c r="U201" s="34"/>
      <c r="V201" s="34"/>
      <c r="W201" s="34"/>
      <c r="X201" s="34"/>
      <c r="Y201" s="34"/>
      <c r="Z201" s="34"/>
      <c r="AA201" s="34"/>
      <c r="AB201" s="34"/>
      <c r="AC201" s="34"/>
      <c r="AD201" s="34"/>
      <c r="AE201" s="34"/>
    </row>
  </sheetData>
  <sheetProtection algorithmName="SHA-512" hashValue="aOS5/GF9nJM4mltaHBkN8Tel2kKvXF0O/kocpLVEbD5T88Ij5E4uewkVAP3+9nQpNuSMHbZ7PGJ0lwjaxjg8Vg==" saltValue="X5+BzrxnLky+t0yYBXeX+I2xL3z8Am9FR7kTN5dEIi6aLCa8mmYovgtEVOSUvPHFvHlcRF7y2vpQhQ5ISMkRQA==" spinCount="100000" sheet="1" objects="1" scenarios="1" formatColumns="0" formatRows="0" autoFilter="0"/>
  <autoFilter ref="C87:K200"/>
  <mergeCells count="12">
    <mergeCell ref="E80:H80"/>
    <mergeCell ref="L2:V2"/>
    <mergeCell ref="E50:H50"/>
    <mergeCell ref="E52:H52"/>
    <mergeCell ref="E54:H54"/>
    <mergeCell ref="E76:H76"/>
    <mergeCell ref="E78:H78"/>
    <mergeCell ref="E7:H7"/>
    <mergeCell ref="E9:H9"/>
    <mergeCell ref="E11:H11"/>
    <mergeCell ref="E20:H20"/>
    <mergeCell ref="E29:H29"/>
  </mergeCells>
  <hyperlinks>
    <hyperlink ref="F93" r:id="rId1"/>
    <hyperlink ref="F100" r:id="rId2"/>
    <hyperlink ref="F113" r:id="rId3"/>
    <hyperlink ref="F123" r:id="rId4"/>
    <hyperlink ref="F128" r:id="rId5"/>
    <hyperlink ref="F136" r:id="rId6"/>
    <hyperlink ref="F141" r:id="rId7"/>
    <hyperlink ref="F145" r:id="rId8"/>
    <hyperlink ref="F152" r:id="rId9"/>
    <hyperlink ref="F163" r:id="rId10"/>
    <hyperlink ref="F170" r:id="rId11"/>
    <hyperlink ref="F174" r:id="rId12"/>
    <hyperlink ref="F181" r:id="rId13"/>
    <hyperlink ref="F185" r:id="rId14"/>
    <hyperlink ref="F188" r:id="rId15"/>
    <hyperlink ref="F192" r:id="rId16"/>
    <hyperlink ref="F200" r:id="rId17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8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196"/>
  <sheetViews>
    <sheetView showGridLines="0" tabSelected="1" topLeftCell="A67" workbookViewId="0">
      <selection activeCell="G106" sqref="G106"/>
    </sheetView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59"/>
      <c r="M2" s="359"/>
      <c r="N2" s="359"/>
      <c r="O2" s="359"/>
      <c r="P2" s="359"/>
      <c r="Q2" s="359"/>
      <c r="R2" s="359"/>
      <c r="S2" s="359"/>
      <c r="T2" s="359"/>
      <c r="U2" s="359"/>
      <c r="V2" s="359"/>
      <c r="AT2" s="17" t="s">
        <v>93</v>
      </c>
    </row>
    <row r="3" spans="1:46" s="1" customFormat="1" ht="6.95" customHeight="1">
      <c r="B3" s="108"/>
      <c r="C3" s="109"/>
      <c r="D3" s="109"/>
      <c r="E3" s="109"/>
      <c r="F3" s="109"/>
      <c r="G3" s="109"/>
      <c r="H3" s="109"/>
      <c r="I3" s="109"/>
      <c r="J3" s="109"/>
      <c r="K3" s="109"/>
      <c r="L3" s="20"/>
      <c r="AT3" s="17" t="s">
        <v>82</v>
      </c>
    </row>
    <row r="4" spans="1:46" s="1" customFormat="1" ht="24.95" customHeight="1">
      <c r="B4" s="20"/>
      <c r="D4" s="110" t="s">
        <v>103</v>
      </c>
      <c r="L4" s="20"/>
      <c r="M4" s="111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12" t="s">
        <v>16</v>
      </c>
      <c r="L6" s="20"/>
    </row>
    <row r="7" spans="1:46" s="1" customFormat="1" ht="16.5" customHeight="1">
      <c r="B7" s="20"/>
      <c r="E7" s="360" t="str">
        <f>'Rekapitulace stavby'!K6</f>
        <v>Projektové dokumentace 2020, část 1 Biokoridor a biocentrum v k.ú. Mančice a Rašovice</v>
      </c>
      <c r="F7" s="361"/>
      <c r="G7" s="361"/>
      <c r="H7" s="361"/>
      <c r="L7" s="20"/>
    </row>
    <row r="8" spans="1:46" s="1" customFormat="1" ht="12" customHeight="1">
      <c r="B8" s="20"/>
      <c r="D8" s="112" t="s">
        <v>104</v>
      </c>
      <c r="L8" s="20"/>
    </row>
    <row r="9" spans="1:46" s="2" customFormat="1" ht="16.5" customHeight="1">
      <c r="A9" s="34"/>
      <c r="B9" s="39"/>
      <c r="C9" s="34"/>
      <c r="D9" s="34"/>
      <c r="E9" s="360" t="s">
        <v>105</v>
      </c>
      <c r="F9" s="362"/>
      <c r="G9" s="362"/>
      <c r="H9" s="362"/>
      <c r="I9" s="34"/>
      <c r="J9" s="34"/>
      <c r="K9" s="34"/>
      <c r="L9" s="113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2" customHeight="1">
      <c r="A10" s="34"/>
      <c r="B10" s="39"/>
      <c r="C10" s="34"/>
      <c r="D10" s="112" t="s">
        <v>106</v>
      </c>
      <c r="E10" s="34"/>
      <c r="F10" s="34"/>
      <c r="G10" s="34"/>
      <c r="H10" s="34"/>
      <c r="I10" s="34"/>
      <c r="J10" s="34"/>
      <c r="K10" s="34"/>
      <c r="L10" s="113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6.5" customHeight="1">
      <c r="A11" s="34"/>
      <c r="B11" s="39"/>
      <c r="C11" s="34"/>
      <c r="D11" s="34"/>
      <c r="E11" s="363" t="s">
        <v>472</v>
      </c>
      <c r="F11" s="362"/>
      <c r="G11" s="362"/>
      <c r="H11" s="362"/>
      <c r="I11" s="34"/>
      <c r="J11" s="34"/>
      <c r="K11" s="34"/>
      <c r="L11" s="113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1.25">
      <c r="A12" s="34"/>
      <c r="B12" s="39"/>
      <c r="C12" s="34"/>
      <c r="D12" s="34"/>
      <c r="E12" s="34"/>
      <c r="F12" s="34"/>
      <c r="G12" s="34"/>
      <c r="H12" s="34"/>
      <c r="I12" s="34"/>
      <c r="J12" s="34"/>
      <c r="K12" s="34"/>
      <c r="L12" s="113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2" customHeight="1">
      <c r="A13" s="34"/>
      <c r="B13" s="39"/>
      <c r="C13" s="34"/>
      <c r="D13" s="112" t="s">
        <v>18</v>
      </c>
      <c r="E13" s="34"/>
      <c r="F13" s="103" t="s">
        <v>19</v>
      </c>
      <c r="G13" s="34"/>
      <c r="H13" s="34"/>
      <c r="I13" s="112" t="s">
        <v>20</v>
      </c>
      <c r="J13" s="103" t="s">
        <v>19</v>
      </c>
      <c r="K13" s="34"/>
      <c r="L13" s="113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2" t="s">
        <v>21</v>
      </c>
      <c r="E14" s="34"/>
      <c r="F14" s="103" t="s">
        <v>108</v>
      </c>
      <c r="G14" s="34"/>
      <c r="H14" s="34"/>
      <c r="I14" s="112" t="s">
        <v>23</v>
      </c>
      <c r="J14" s="114" t="str">
        <f>'Rekapitulace stavby'!AN8</f>
        <v>27. 4. 2022</v>
      </c>
      <c r="K14" s="34"/>
      <c r="L14" s="113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0.9" customHeight="1">
      <c r="A15" s="34"/>
      <c r="B15" s="39"/>
      <c r="C15" s="34"/>
      <c r="D15" s="34"/>
      <c r="E15" s="34"/>
      <c r="F15" s="34"/>
      <c r="G15" s="34"/>
      <c r="H15" s="34"/>
      <c r="I15" s="34"/>
      <c r="J15" s="34"/>
      <c r="K15" s="34"/>
      <c r="L15" s="113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12" customHeight="1">
      <c r="A16" s="34"/>
      <c r="B16" s="39"/>
      <c r="C16" s="34"/>
      <c r="D16" s="112" t="s">
        <v>25</v>
      </c>
      <c r="E16" s="34"/>
      <c r="F16" s="34"/>
      <c r="G16" s="34"/>
      <c r="H16" s="34"/>
      <c r="I16" s="112" t="s">
        <v>26</v>
      </c>
      <c r="J16" s="103" t="s">
        <v>27</v>
      </c>
      <c r="K16" s="34"/>
      <c r="L16" s="113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8" customHeight="1">
      <c r="A17" s="34"/>
      <c r="B17" s="39"/>
      <c r="C17" s="34"/>
      <c r="D17" s="34"/>
      <c r="E17" s="103" t="s">
        <v>28</v>
      </c>
      <c r="F17" s="34"/>
      <c r="G17" s="34"/>
      <c r="H17" s="34"/>
      <c r="I17" s="112" t="s">
        <v>29</v>
      </c>
      <c r="J17" s="103" t="s">
        <v>19</v>
      </c>
      <c r="K17" s="34"/>
      <c r="L17" s="113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6.95" customHeight="1">
      <c r="A18" s="34"/>
      <c r="B18" s="39"/>
      <c r="C18" s="34"/>
      <c r="D18" s="34"/>
      <c r="E18" s="34"/>
      <c r="F18" s="34"/>
      <c r="G18" s="34"/>
      <c r="H18" s="34"/>
      <c r="I18" s="34"/>
      <c r="J18" s="34"/>
      <c r="K18" s="34"/>
      <c r="L18" s="113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12" customHeight="1">
      <c r="A19" s="34"/>
      <c r="B19" s="39"/>
      <c r="C19" s="34"/>
      <c r="D19" s="112" t="s">
        <v>30</v>
      </c>
      <c r="E19" s="34"/>
      <c r="F19" s="34"/>
      <c r="G19" s="34"/>
      <c r="H19" s="34"/>
      <c r="I19" s="112" t="s">
        <v>26</v>
      </c>
      <c r="J19" s="30" t="str">
        <f>'Rekapitulace stavby'!AN13</f>
        <v>Vyplň údaj</v>
      </c>
      <c r="K19" s="34"/>
      <c r="L19" s="113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8" customHeight="1">
      <c r="A20" s="34"/>
      <c r="B20" s="39"/>
      <c r="C20" s="34"/>
      <c r="D20" s="34"/>
      <c r="E20" s="364" t="str">
        <f>'Rekapitulace stavby'!E14</f>
        <v>Vyplň údaj</v>
      </c>
      <c r="F20" s="365"/>
      <c r="G20" s="365"/>
      <c r="H20" s="365"/>
      <c r="I20" s="112" t="s">
        <v>29</v>
      </c>
      <c r="J20" s="30" t="str">
        <f>'Rekapitulace stavby'!AN14</f>
        <v>Vyplň údaj</v>
      </c>
      <c r="K20" s="34"/>
      <c r="L20" s="113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6.95" customHeight="1">
      <c r="A21" s="34"/>
      <c r="B21" s="39"/>
      <c r="C21" s="34"/>
      <c r="D21" s="34"/>
      <c r="E21" s="34"/>
      <c r="F21" s="34"/>
      <c r="G21" s="34"/>
      <c r="H21" s="34"/>
      <c r="I21" s="34"/>
      <c r="J21" s="34"/>
      <c r="K21" s="34"/>
      <c r="L21" s="113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12" customHeight="1">
      <c r="A22" s="34"/>
      <c r="B22" s="39"/>
      <c r="C22" s="34"/>
      <c r="D22" s="112" t="s">
        <v>32</v>
      </c>
      <c r="E22" s="34"/>
      <c r="F22" s="34"/>
      <c r="G22" s="34"/>
      <c r="H22" s="34"/>
      <c r="I22" s="112" t="s">
        <v>26</v>
      </c>
      <c r="J22" s="103" t="s">
        <v>33</v>
      </c>
      <c r="K22" s="34"/>
      <c r="L22" s="113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8" customHeight="1">
      <c r="A23" s="34"/>
      <c r="B23" s="39"/>
      <c r="C23" s="34"/>
      <c r="D23" s="34"/>
      <c r="E23" s="103" t="s">
        <v>34</v>
      </c>
      <c r="F23" s="34"/>
      <c r="G23" s="34"/>
      <c r="H23" s="34"/>
      <c r="I23" s="112" t="s">
        <v>29</v>
      </c>
      <c r="J23" s="103" t="s">
        <v>19</v>
      </c>
      <c r="K23" s="34"/>
      <c r="L23" s="113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6.95" customHeight="1">
      <c r="A24" s="34"/>
      <c r="B24" s="39"/>
      <c r="C24" s="34"/>
      <c r="D24" s="34"/>
      <c r="E24" s="34"/>
      <c r="F24" s="34"/>
      <c r="G24" s="34"/>
      <c r="H24" s="34"/>
      <c r="I24" s="34"/>
      <c r="J24" s="34"/>
      <c r="K24" s="34"/>
      <c r="L24" s="113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12" customHeight="1">
      <c r="A25" s="34"/>
      <c r="B25" s="39"/>
      <c r="C25" s="34"/>
      <c r="D25" s="112" t="s">
        <v>36</v>
      </c>
      <c r="E25" s="34"/>
      <c r="F25" s="34"/>
      <c r="G25" s="34"/>
      <c r="H25" s="34"/>
      <c r="I25" s="112" t="s">
        <v>26</v>
      </c>
      <c r="J25" s="103" t="s">
        <v>33</v>
      </c>
      <c r="K25" s="34"/>
      <c r="L25" s="113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8" customHeight="1">
      <c r="A26" s="34"/>
      <c r="B26" s="39"/>
      <c r="C26" s="34"/>
      <c r="D26" s="34"/>
      <c r="E26" s="103" t="s">
        <v>34</v>
      </c>
      <c r="F26" s="34"/>
      <c r="G26" s="34"/>
      <c r="H26" s="34"/>
      <c r="I26" s="112" t="s">
        <v>29</v>
      </c>
      <c r="J26" s="103" t="s">
        <v>19</v>
      </c>
      <c r="K26" s="34"/>
      <c r="L26" s="113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2" customFormat="1" ht="6.95" customHeight="1">
      <c r="A27" s="34"/>
      <c r="B27" s="39"/>
      <c r="C27" s="34"/>
      <c r="D27" s="34"/>
      <c r="E27" s="34"/>
      <c r="F27" s="34"/>
      <c r="G27" s="34"/>
      <c r="H27" s="34"/>
      <c r="I27" s="34"/>
      <c r="J27" s="34"/>
      <c r="K27" s="34"/>
      <c r="L27" s="113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pans="1:31" s="2" customFormat="1" ht="12" customHeight="1">
      <c r="A28" s="34"/>
      <c r="B28" s="39"/>
      <c r="C28" s="34"/>
      <c r="D28" s="112" t="s">
        <v>37</v>
      </c>
      <c r="E28" s="34"/>
      <c r="F28" s="34"/>
      <c r="G28" s="34"/>
      <c r="H28" s="34"/>
      <c r="I28" s="34"/>
      <c r="J28" s="34"/>
      <c r="K28" s="34"/>
      <c r="L28" s="113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8" customFormat="1" ht="16.5" customHeight="1">
      <c r="A29" s="115"/>
      <c r="B29" s="116"/>
      <c r="C29" s="115"/>
      <c r="D29" s="115"/>
      <c r="E29" s="366" t="s">
        <v>19</v>
      </c>
      <c r="F29" s="366"/>
      <c r="G29" s="366"/>
      <c r="H29" s="366"/>
      <c r="I29" s="115"/>
      <c r="J29" s="115"/>
      <c r="K29" s="115"/>
      <c r="L29" s="117"/>
      <c r="S29" s="115"/>
      <c r="T29" s="115"/>
      <c r="U29" s="115"/>
      <c r="V29" s="115"/>
      <c r="W29" s="115"/>
      <c r="X29" s="115"/>
      <c r="Y29" s="115"/>
      <c r="Z29" s="115"/>
      <c r="AA29" s="115"/>
      <c r="AB29" s="115"/>
      <c r="AC29" s="115"/>
      <c r="AD29" s="115"/>
      <c r="AE29" s="115"/>
    </row>
    <row r="30" spans="1:31" s="2" customFormat="1" ht="6.95" customHeight="1">
      <c r="A30" s="34"/>
      <c r="B30" s="39"/>
      <c r="C30" s="34"/>
      <c r="D30" s="34"/>
      <c r="E30" s="34"/>
      <c r="F30" s="34"/>
      <c r="G30" s="34"/>
      <c r="H30" s="34"/>
      <c r="I30" s="34"/>
      <c r="J30" s="34"/>
      <c r="K30" s="34"/>
      <c r="L30" s="113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18"/>
      <c r="E31" s="118"/>
      <c r="F31" s="118"/>
      <c r="G31" s="118"/>
      <c r="H31" s="118"/>
      <c r="I31" s="118"/>
      <c r="J31" s="118"/>
      <c r="K31" s="118"/>
      <c r="L31" s="113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25.35" customHeight="1">
      <c r="A32" s="34"/>
      <c r="B32" s="39"/>
      <c r="C32" s="34"/>
      <c r="D32" s="119" t="s">
        <v>39</v>
      </c>
      <c r="E32" s="34"/>
      <c r="F32" s="34"/>
      <c r="G32" s="34"/>
      <c r="H32" s="34"/>
      <c r="I32" s="34"/>
      <c r="J32" s="120">
        <f>ROUND(J88, 2)</f>
        <v>0</v>
      </c>
      <c r="K32" s="34"/>
      <c r="L32" s="113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6.95" customHeight="1">
      <c r="A33" s="34"/>
      <c r="B33" s="39"/>
      <c r="C33" s="34"/>
      <c r="D33" s="118"/>
      <c r="E33" s="118"/>
      <c r="F33" s="118"/>
      <c r="G33" s="118"/>
      <c r="H33" s="118"/>
      <c r="I33" s="118"/>
      <c r="J33" s="118"/>
      <c r="K33" s="118"/>
      <c r="L33" s="113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34"/>
      <c r="F34" s="121" t="s">
        <v>41</v>
      </c>
      <c r="G34" s="34"/>
      <c r="H34" s="34"/>
      <c r="I34" s="121" t="s">
        <v>40</v>
      </c>
      <c r="J34" s="121" t="s">
        <v>42</v>
      </c>
      <c r="K34" s="34"/>
      <c r="L34" s="113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customHeight="1">
      <c r="A35" s="34"/>
      <c r="B35" s="39"/>
      <c r="C35" s="34"/>
      <c r="D35" s="122" t="s">
        <v>43</v>
      </c>
      <c r="E35" s="112" t="s">
        <v>44</v>
      </c>
      <c r="F35" s="123">
        <f>ROUND((SUM(BE88:BE195)),  2)</f>
        <v>0</v>
      </c>
      <c r="G35" s="34"/>
      <c r="H35" s="34"/>
      <c r="I35" s="124">
        <v>0.21</v>
      </c>
      <c r="J35" s="123">
        <f>ROUND(((SUM(BE88:BE195))*I35),  2)</f>
        <v>0</v>
      </c>
      <c r="K35" s="34"/>
      <c r="L35" s="113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customHeight="1">
      <c r="A36" s="34"/>
      <c r="B36" s="39"/>
      <c r="C36" s="34"/>
      <c r="D36" s="34"/>
      <c r="E36" s="112" t="s">
        <v>45</v>
      </c>
      <c r="F36" s="123">
        <f>ROUND((SUM(BF88:BF195)),  2)</f>
        <v>0</v>
      </c>
      <c r="G36" s="34"/>
      <c r="H36" s="34"/>
      <c r="I36" s="124">
        <v>0.15</v>
      </c>
      <c r="J36" s="123">
        <f>ROUND(((SUM(BF88:BF195))*I36),  2)</f>
        <v>0</v>
      </c>
      <c r="K36" s="34"/>
      <c r="L36" s="113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2" t="s">
        <v>46</v>
      </c>
      <c r="F37" s="123">
        <f>ROUND((SUM(BG88:BG195)),  2)</f>
        <v>0</v>
      </c>
      <c r="G37" s="34"/>
      <c r="H37" s="34"/>
      <c r="I37" s="124">
        <v>0.21</v>
      </c>
      <c r="J37" s="123">
        <f>0</f>
        <v>0</v>
      </c>
      <c r="K37" s="34"/>
      <c r="L37" s="113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14.45" hidden="1" customHeight="1">
      <c r="A38" s="34"/>
      <c r="B38" s="39"/>
      <c r="C38" s="34"/>
      <c r="D38" s="34"/>
      <c r="E38" s="112" t="s">
        <v>47</v>
      </c>
      <c r="F38" s="123">
        <f>ROUND((SUM(BH88:BH195)),  2)</f>
        <v>0</v>
      </c>
      <c r="G38" s="34"/>
      <c r="H38" s="34"/>
      <c r="I38" s="124">
        <v>0.15</v>
      </c>
      <c r="J38" s="123">
        <f>0</f>
        <v>0</v>
      </c>
      <c r="K38" s="34"/>
      <c r="L38" s="113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14.45" hidden="1" customHeight="1">
      <c r="A39" s="34"/>
      <c r="B39" s="39"/>
      <c r="C39" s="34"/>
      <c r="D39" s="34"/>
      <c r="E39" s="112" t="s">
        <v>48</v>
      </c>
      <c r="F39" s="123">
        <f>ROUND((SUM(BI88:BI195)),  2)</f>
        <v>0</v>
      </c>
      <c r="G39" s="34"/>
      <c r="H39" s="34"/>
      <c r="I39" s="124">
        <v>0</v>
      </c>
      <c r="J39" s="123">
        <f>0</f>
        <v>0</v>
      </c>
      <c r="K39" s="34"/>
      <c r="L39" s="113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6.9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113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2" customFormat="1" ht="25.35" customHeight="1">
      <c r="A41" s="34"/>
      <c r="B41" s="39"/>
      <c r="C41" s="125"/>
      <c r="D41" s="126" t="s">
        <v>49</v>
      </c>
      <c r="E41" s="127"/>
      <c r="F41" s="127"/>
      <c r="G41" s="128" t="s">
        <v>50</v>
      </c>
      <c r="H41" s="129" t="s">
        <v>51</v>
      </c>
      <c r="I41" s="127"/>
      <c r="J41" s="130">
        <f>SUM(J32:J39)</f>
        <v>0</v>
      </c>
      <c r="K41" s="131"/>
      <c r="L41" s="113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pans="1:31" s="2" customFormat="1" ht="14.45" customHeight="1">
      <c r="A42" s="34"/>
      <c r="B42" s="132"/>
      <c r="C42" s="133"/>
      <c r="D42" s="133"/>
      <c r="E42" s="133"/>
      <c r="F42" s="133"/>
      <c r="G42" s="133"/>
      <c r="H42" s="133"/>
      <c r="I42" s="133"/>
      <c r="J42" s="133"/>
      <c r="K42" s="133"/>
      <c r="L42" s="113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6" spans="1:31" s="2" customFormat="1" ht="6.95" customHeight="1">
      <c r="A46" s="34"/>
      <c r="B46" s="134"/>
      <c r="C46" s="135"/>
      <c r="D46" s="135"/>
      <c r="E46" s="135"/>
      <c r="F46" s="135"/>
      <c r="G46" s="135"/>
      <c r="H46" s="135"/>
      <c r="I46" s="135"/>
      <c r="J46" s="135"/>
      <c r="K46" s="135"/>
      <c r="L46" s="113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pans="1:31" s="2" customFormat="1" ht="24.95" customHeight="1">
      <c r="A47" s="34"/>
      <c r="B47" s="35"/>
      <c r="C47" s="23" t="s">
        <v>109</v>
      </c>
      <c r="D47" s="36"/>
      <c r="E47" s="36"/>
      <c r="F47" s="36"/>
      <c r="G47" s="36"/>
      <c r="H47" s="36"/>
      <c r="I47" s="36"/>
      <c r="J47" s="36"/>
      <c r="K47" s="36"/>
      <c r="L47" s="113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pans="1:31" s="2" customFormat="1" ht="6.95" customHeight="1">
      <c r="A48" s="34"/>
      <c r="B48" s="35"/>
      <c r="C48" s="36"/>
      <c r="D48" s="36"/>
      <c r="E48" s="36"/>
      <c r="F48" s="36"/>
      <c r="G48" s="36"/>
      <c r="H48" s="36"/>
      <c r="I48" s="36"/>
      <c r="J48" s="36"/>
      <c r="K48" s="36"/>
      <c r="L48" s="113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pans="1:47" s="2" customFormat="1" ht="12" customHeight="1">
      <c r="A49" s="34"/>
      <c r="B49" s="35"/>
      <c r="C49" s="29" t="s">
        <v>16</v>
      </c>
      <c r="D49" s="36"/>
      <c r="E49" s="36"/>
      <c r="F49" s="36"/>
      <c r="G49" s="36"/>
      <c r="H49" s="36"/>
      <c r="I49" s="36"/>
      <c r="J49" s="36"/>
      <c r="K49" s="36"/>
      <c r="L49" s="113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pans="1:47" s="2" customFormat="1" ht="16.5" customHeight="1">
      <c r="A50" s="34"/>
      <c r="B50" s="35"/>
      <c r="C50" s="36"/>
      <c r="D50" s="36"/>
      <c r="E50" s="367" t="str">
        <f>E7</f>
        <v>Projektové dokumentace 2020, část 1 Biokoridor a biocentrum v k.ú. Mančice a Rašovice</v>
      </c>
      <c r="F50" s="368"/>
      <c r="G50" s="368"/>
      <c r="H50" s="368"/>
      <c r="I50" s="36"/>
      <c r="J50" s="36"/>
      <c r="K50" s="36"/>
      <c r="L50" s="113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pans="1:47" s="1" customFormat="1" ht="12" customHeight="1">
      <c r="B51" s="21"/>
      <c r="C51" s="29" t="s">
        <v>104</v>
      </c>
      <c r="D51" s="22"/>
      <c r="E51" s="22"/>
      <c r="F51" s="22"/>
      <c r="G51" s="22"/>
      <c r="H51" s="22"/>
      <c r="I51" s="22"/>
      <c r="J51" s="22"/>
      <c r="K51" s="22"/>
      <c r="L51" s="20"/>
    </row>
    <row r="52" spans="1:47" s="2" customFormat="1" ht="16.5" customHeight="1">
      <c r="A52" s="34"/>
      <c r="B52" s="35"/>
      <c r="C52" s="36"/>
      <c r="D52" s="36"/>
      <c r="E52" s="367" t="s">
        <v>105</v>
      </c>
      <c r="F52" s="369"/>
      <c r="G52" s="369"/>
      <c r="H52" s="369"/>
      <c r="I52" s="36"/>
      <c r="J52" s="36"/>
      <c r="K52" s="36"/>
      <c r="L52" s="113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pans="1:47" s="2" customFormat="1" ht="12" customHeight="1">
      <c r="A53" s="34"/>
      <c r="B53" s="35"/>
      <c r="C53" s="29" t="s">
        <v>106</v>
      </c>
      <c r="D53" s="36"/>
      <c r="E53" s="36"/>
      <c r="F53" s="36"/>
      <c r="G53" s="36"/>
      <c r="H53" s="36"/>
      <c r="I53" s="36"/>
      <c r="J53" s="36"/>
      <c r="K53" s="36"/>
      <c r="L53" s="113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pans="1:47" s="2" customFormat="1" ht="16.5" customHeight="1">
      <c r="A54" s="34"/>
      <c r="B54" s="35"/>
      <c r="C54" s="36"/>
      <c r="D54" s="36"/>
      <c r="E54" s="316" t="str">
        <f>E11</f>
        <v>SO-01.3 - Vegetační úpravy - následná péče v 2. roce</v>
      </c>
      <c r="F54" s="369"/>
      <c r="G54" s="369"/>
      <c r="H54" s="369"/>
      <c r="I54" s="36"/>
      <c r="J54" s="36"/>
      <c r="K54" s="36"/>
      <c r="L54" s="113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pans="1:47" s="2" customFormat="1" ht="6.95" customHeight="1">
      <c r="A55" s="34"/>
      <c r="B55" s="35"/>
      <c r="C55" s="36"/>
      <c r="D55" s="36"/>
      <c r="E55" s="36"/>
      <c r="F55" s="36"/>
      <c r="G55" s="36"/>
      <c r="H55" s="36"/>
      <c r="I55" s="36"/>
      <c r="J55" s="36"/>
      <c r="K55" s="36"/>
      <c r="L55" s="113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pans="1:47" s="2" customFormat="1" ht="12" customHeight="1">
      <c r="A56" s="34"/>
      <c r="B56" s="35"/>
      <c r="C56" s="29" t="s">
        <v>21</v>
      </c>
      <c r="D56" s="36"/>
      <c r="E56" s="36"/>
      <c r="F56" s="27" t="str">
        <f>F14</f>
        <v>Mančice a Rašovice</v>
      </c>
      <c r="G56" s="36"/>
      <c r="H56" s="36"/>
      <c r="I56" s="29" t="s">
        <v>23</v>
      </c>
      <c r="J56" s="59" t="str">
        <f>IF(J14="","",J14)</f>
        <v>27. 4. 2022</v>
      </c>
      <c r="K56" s="36"/>
      <c r="L56" s="113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pans="1:47" s="2" customFormat="1" ht="6.95" customHeight="1">
      <c r="A57" s="34"/>
      <c r="B57" s="35"/>
      <c r="C57" s="36"/>
      <c r="D57" s="36"/>
      <c r="E57" s="36"/>
      <c r="F57" s="36"/>
      <c r="G57" s="36"/>
      <c r="H57" s="36"/>
      <c r="I57" s="36"/>
      <c r="J57" s="36"/>
      <c r="K57" s="36"/>
      <c r="L57" s="113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pans="1:47" s="2" customFormat="1" ht="25.7" customHeight="1">
      <c r="A58" s="34"/>
      <c r="B58" s="35"/>
      <c r="C58" s="29" t="s">
        <v>25</v>
      </c>
      <c r="D58" s="36"/>
      <c r="E58" s="36"/>
      <c r="F58" s="27" t="str">
        <f>E17</f>
        <v xml:space="preserve">ČR - SPÚ. pobočka Kutná  Hora </v>
      </c>
      <c r="G58" s="36"/>
      <c r="H58" s="36"/>
      <c r="I58" s="29" t="s">
        <v>32</v>
      </c>
      <c r="J58" s="32" t="str">
        <f>E23</f>
        <v>ATELIER FONTES s.r.o.</v>
      </c>
      <c r="K58" s="36"/>
      <c r="L58" s="113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pans="1:47" s="2" customFormat="1" ht="25.7" customHeight="1">
      <c r="A59" s="34"/>
      <c r="B59" s="35"/>
      <c r="C59" s="29" t="s">
        <v>30</v>
      </c>
      <c r="D59" s="36"/>
      <c r="E59" s="36"/>
      <c r="F59" s="27" t="str">
        <f>IF(E20="","",E20)</f>
        <v>Vyplň údaj</v>
      </c>
      <c r="G59" s="36"/>
      <c r="H59" s="36"/>
      <c r="I59" s="29" t="s">
        <v>36</v>
      </c>
      <c r="J59" s="32" t="str">
        <f>E26</f>
        <v>ATELIER FONTES s.r.o.</v>
      </c>
      <c r="K59" s="36"/>
      <c r="L59" s="113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</row>
    <row r="60" spans="1:47" s="2" customFormat="1" ht="10.35" customHeight="1">
      <c r="A60" s="34"/>
      <c r="B60" s="35"/>
      <c r="C60" s="36"/>
      <c r="D60" s="36"/>
      <c r="E60" s="36"/>
      <c r="F60" s="36"/>
      <c r="G60" s="36"/>
      <c r="H60" s="36"/>
      <c r="I60" s="36"/>
      <c r="J60" s="36"/>
      <c r="K60" s="36"/>
      <c r="L60" s="113"/>
      <c r="S60" s="34"/>
      <c r="T60" s="34"/>
      <c r="U60" s="34"/>
      <c r="V60" s="34"/>
      <c r="W60" s="34"/>
      <c r="X60" s="34"/>
      <c r="Y60" s="34"/>
      <c r="Z60" s="34"/>
      <c r="AA60" s="34"/>
      <c r="AB60" s="34"/>
      <c r="AC60" s="34"/>
      <c r="AD60" s="34"/>
      <c r="AE60" s="34"/>
    </row>
    <row r="61" spans="1:47" s="2" customFormat="1" ht="29.25" customHeight="1">
      <c r="A61" s="34"/>
      <c r="B61" s="35"/>
      <c r="C61" s="136" t="s">
        <v>110</v>
      </c>
      <c r="D61" s="137"/>
      <c r="E61" s="137"/>
      <c r="F61" s="137"/>
      <c r="G61" s="137"/>
      <c r="H61" s="137"/>
      <c r="I61" s="137"/>
      <c r="J61" s="138" t="s">
        <v>111</v>
      </c>
      <c r="K61" s="137"/>
      <c r="L61" s="113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47" s="2" customFormat="1" ht="10.35" customHeight="1">
      <c r="A62" s="34"/>
      <c r="B62" s="35"/>
      <c r="C62" s="36"/>
      <c r="D62" s="36"/>
      <c r="E62" s="36"/>
      <c r="F62" s="36"/>
      <c r="G62" s="36"/>
      <c r="H62" s="36"/>
      <c r="I62" s="36"/>
      <c r="J62" s="36"/>
      <c r="K62" s="36"/>
      <c r="L62" s="113"/>
      <c r="S62" s="34"/>
      <c r="T62" s="34"/>
      <c r="U62" s="34"/>
      <c r="V62" s="34"/>
      <c r="W62" s="34"/>
      <c r="X62" s="34"/>
      <c r="Y62" s="34"/>
      <c r="Z62" s="34"/>
      <c r="AA62" s="34"/>
      <c r="AB62" s="34"/>
      <c r="AC62" s="34"/>
      <c r="AD62" s="34"/>
      <c r="AE62" s="34"/>
    </row>
    <row r="63" spans="1:47" s="2" customFormat="1" ht="22.9" customHeight="1">
      <c r="A63" s="34"/>
      <c r="B63" s="35"/>
      <c r="C63" s="139" t="s">
        <v>71</v>
      </c>
      <c r="D63" s="36"/>
      <c r="E63" s="36"/>
      <c r="F63" s="36"/>
      <c r="G63" s="36"/>
      <c r="H63" s="36"/>
      <c r="I63" s="36"/>
      <c r="J63" s="77">
        <f>J88</f>
        <v>0</v>
      </c>
      <c r="K63" s="36"/>
      <c r="L63" s="113"/>
      <c r="S63" s="34"/>
      <c r="T63" s="34"/>
      <c r="U63" s="34"/>
      <c r="V63" s="34"/>
      <c r="W63" s="34"/>
      <c r="X63" s="34"/>
      <c r="Y63" s="34"/>
      <c r="Z63" s="34"/>
      <c r="AA63" s="34"/>
      <c r="AB63" s="34"/>
      <c r="AC63" s="34"/>
      <c r="AD63" s="34"/>
      <c r="AE63" s="34"/>
      <c r="AU63" s="17" t="s">
        <v>112</v>
      </c>
    </row>
    <row r="64" spans="1:47" s="9" customFormat="1" ht="24.95" customHeight="1">
      <c r="B64" s="140"/>
      <c r="C64" s="141"/>
      <c r="D64" s="142" t="s">
        <v>113</v>
      </c>
      <c r="E64" s="143"/>
      <c r="F64" s="143"/>
      <c r="G64" s="143"/>
      <c r="H64" s="143"/>
      <c r="I64" s="143"/>
      <c r="J64" s="144">
        <f>J89</f>
        <v>0</v>
      </c>
      <c r="K64" s="141"/>
      <c r="L64" s="145"/>
    </row>
    <row r="65" spans="1:31" s="10" customFormat="1" ht="19.899999999999999" customHeight="1">
      <c r="B65" s="146"/>
      <c r="C65" s="97"/>
      <c r="D65" s="147" t="s">
        <v>114</v>
      </c>
      <c r="E65" s="148"/>
      <c r="F65" s="148"/>
      <c r="G65" s="148"/>
      <c r="H65" s="148"/>
      <c r="I65" s="148"/>
      <c r="J65" s="149">
        <f>J90</f>
        <v>0</v>
      </c>
      <c r="K65" s="97"/>
      <c r="L65" s="150"/>
    </row>
    <row r="66" spans="1:31" s="10" customFormat="1" ht="19.899999999999999" customHeight="1">
      <c r="B66" s="146"/>
      <c r="C66" s="97"/>
      <c r="D66" s="147" t="s">
        <v>116</v>
      </c>
      <c r="E66" s="148"/>
      <c r="F66" s="148"/>
      <c r="G66" s="148"/>
      <c r="H66" s="148"/>
      <c r="I66" s="148"/>
      <c r="J66" s="149">
        <f>J192</f>
        <v>0</v>
      </c>
      <c r="K66" s="97"/>
      <c r="L66" s="150"/>
    </row>
    <row r="67" spans="1:31" s="2" customFormat="1" ht="21.75" customHeight="1">
      <c r="A67" s="34"/>
      <c r="B67" s="35"/>
      <c r="C67" s="36"/>
      <c r="D67" s="36"/>
      <c r="E67" s="36"/>
      <c r="F67" s="36"/>
      <c r="G67" s="36"/>
      <c r="H67" s="36"/>
      <c r="I67" s="36"/>
      <c r="J67" s="36"/>
      <c r="K67" s="36"/>
      <c r="L67" s="113"/>
      <c r="S67" s="34"/>
      <c r="T67" s="34"/>
      <c r="U67" s="34"/>
      <c r="V67" s="34"/>
      <c r="W67" s="34"/>
      <c r="X67" s="34"/>
      <c r="Y67" s="34"/>
      <c r="Z67" s="34"/>
      <c r="AA67" s="34"/>
      <c r="AB67" s="34"/>
      <c r="AC67" s="34"/>
      <c r="AD67" s="34"/>
      <c r="AE67" s="34"/>
    </row>
    <row r="68" spans="1:31" s="2" customFormat="1" ht="6.95" customHeight="1">
      <c r="A68" s="34"/>
      <c r="B68" s="47"/>
      <c r="C68" s="48"/>
      <c r="D68" s="48"/>
      <c r="E68" s="48"/>
      <c r="F68" s="48"/>
      <c r="G68" s="48"/>
      <c r="H68" s="48"/>
      <c r="I68" s="48"/>
      <c r="J68" s="48"/>
      <c r="K68" s="48"/>
      <c r="L68" s="113"/>
      <c r="S68" s="34"/>
      <c r="T68" s="34"/>
      <c r="U68" s="34"/>
      <c r="V68" s="34"/>
      <c r="W68" s="34"/>
      <c r="X68" s="34"/>
      <c r="Y68" s="34"/>
      <c r="Z68" s="34"/>
      <c r="AA68" s="34"/>
      <c r="AB68" s="34"/>
      <c r="AC68" s="34"/>
      <c r="AD68" s="34"/>
      <c r="AE68" s="34"/>
    </row>
    <row r="72" spans="1:31" s="2" customFormat="1" ht="6.95" customHeight="1">
      <c r="A72" s="34"/>
      <c r="B72" s="49"/>
      <c r="C72" s="50"/>
      <c r="D72" s="50"/>
      <c r="E72" s="50"/>
      <c r="F72" s="50"/>
      <c r="G72" s="50"/>
      <c r="H72" s="50"/>
      <c r="I72" s="50"/>
      <c r="J72" s="50"/>
      <c r="K72" s="50"/>
      <c r="L72" s="113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</row>
    <row r="73" spans="1:31" s="2" customFormat="1" ht="24.95" customHeight="1">
      <c r="A73" s="34"/>
      <c r="B73" s="35"/>
      <c r="C73" s="23" t="s">
        <v>117</v>
      </c>
      <c r="D73" s="36"/>
      <c r="E73" s="36"/>
      <c r="F73" s="36"/>
      <c r="G73" s="36"/>
      <c r="H73" s="36"/>
      <c r="I73" s="36"/>
      <c r="J73" s="36"/>
      <c r="K73" s="36"/>
      <c r="L73" s="113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</row>
    <row r="74" spans="1:31" s="2" customFormat="1" ht="6.95" customHeight="1">
      <c r="A74" s="34"/>
      <c r="B74" s="35"/>
      <c r="C74" s="36"/>
      <c r="D74" s="36"/>
      <c r="E74" s="36"/>
      <c r="F74" s="36"/>
      <c r="G74" s="36"/>
      <c r="H74" s="36"/>
      <c r="I74" s="36"/>
      <c r="J74" s="36"/>
      <c r="K74" s="36"/>
      <c r="L74" s="113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</row>
    <row r="75" spans="1:31" s="2" customFormat="1" ht="12" customHeight="1">
      <c r="A75" s="34"/>
      <c r="B75" s="35"/>
      <c r="C75" s="29" t="s">
        <v>16</v>
      </c>
      <c r="D75" s="36"/>
      <c r="E75" s="36"/>
      <c r="F75" s="36"/>
      <c r="G75" s="36"/>
      <c r="H75" s="36"/>
      <c r="I75" s="36"/>
      <c r="J75" s="36"/>
      <c r="K75" s="36"/>
      <c r="L75" s="113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6" spans="1:31" s="2" customFormat="1" ht="16.5" customHeight="1">
      <c r="A76" s="34"/>
      <c r="B76" s="35"/>
      <c r="C76" s="36"/>
      <c r="D76" s="36"/>
      <c r="E76" s="367" t="str">
        <f>E7</f>
        <v>Projektové dokumentace 2020, část 1 Biokoridor a biocentrum v k.ú. Mančice a Rašovice</v>
      </c>
      <c r="F76" s="368"/>
      <c r="G76" s="368"/>
      <c r="H76" s="368"/>
      <c r="I76" s="36"/>
      <c r="J76" s="36"/>
      <c r="K76" s="36"/>
      <c r="L76" s="113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1" customFormat="1" ht="12" customHeight="1">
      <c r="B77" s="21"/>
      <c r="C77" s="29" t="s">
        <v>104</v>
      </c>
      <c r="D77" s="22"/>
      <c r="E77" s="22"/>
      <c r="F77" s="22"/>
      <c r="G77" s="22"/>
      <c r="H77" s="22"/>
      <c r="I77" s="22"/>
      <c r="J77" s="22"/>
      <c r="K77" s="22"/>
      <c r="L77" s="20"/>
    </row>
    <row r="78" spans="1:31" s="2" customFormat="1" ht="16.5" customHeight="1">
      <c r="A78" s="34"/>
      <c r="B78" s="35"/>
      <c r="C78" s="36"/>
      <c r="D78" s="36"/>
      <c r="E78" s="367" t="s">
        <v>105</v>
      </c>
      <c r="F78" s="369"/>
      <c r="G78" s="369"/>
      <c r="H78" s="369"/>
      <c r="I78" s="36"/>
      <c r="J78" s="36"/>
      <c r="K78" s="36"/>
      <c r="L78" s="113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</row>
    <row r="79" spans="1:31" s="2" customFormat="1" ht="12" customHeight="1">
      <c r="A79" s="34"/>
      <c r="B79" s="35"/>
      <c r="C79" s="29" t="s">
        <v>106</v>
      </c>
      <c r="D79" s="36"/>
      <c r="E79" s="36"/>
      <c r="F79" s="36"/>
      <c r="G79" s="36"/>
      <c r="H79" s="36"/>
      <c r="I79" s="36"/>
      <c r="J79" s="36"/>
      <c r="K79" s="36"/>
      <c r="L79" s="113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</row>
    <row r="80" spans="1:31" s="2" customFormat="1" ht="16.5" customHeight="1">
      <c r="A80" s="34"/>
      <c r="B80" s="35"/>
      <c r="C80" s="36"/>
      <c r="D80" s="36"/>
      <c r="E80" s="316" t="str">
        <f>E11</f>
        <v>SO-01.3 - Vegetační úpravy - následná péče v 2. roce</v>
      </c>
      <c r="F80" s="369"/>
      <c r="G80" s="369"/>
      <c r="H80" s="369"/>
      <c r="I80" s="36"/>
      <c r="J80" s="36"/>
      <c r="K80" s="36"/>
      <c r="L80" s="113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</row>
    <row r="81" spans="1:65" s="2" customFormat="1" ht="6.95" customHeight="1">
      <c r="A81" s="34"/>
      <c r="B81" s="35"/>
      <c r="C81" s="36"/>
      <c r="D81" s="36"/>
      <c r="E81" s="36"/>
      <c r="F81" s="36"/>
      <c r="G81" s="36"/>
      <c r="H81" s="36"/>
      <c r="I81" s="36"/>
      <c r="J81" s="36"/>
      <c r="K81" s="36"/>
      <c r="L81" s="113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65" s="2" customFormat="1" ht="12" customHeight="1">
      <c r="A82" s="34"/>
      <c r="B82" s="35"/>
      <c r="C82" s="29" t="s">
        <v>21</v>
      </c>
      <c r="D82" s="36"/>
      <c r="E82" s="36"/>
      <c r="F82" s="27" t="str">
        <f>F14</f>
        <v>Mančice a Rašovice</v>
      </c>
      <c r="G82" s="36"/>
      <c r="H82" s="36"/>
      <c r="I82" s="29" t="s">
        <v>23</v>
      </c>
      <c r="J82" s="59" t="str">
        <f>IF(J14="","",J14)</f>
        <v>27. 4. 2022</v>
      </c>
      <c r="K82" s="36"/>
      <c r="L82" s="113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65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113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65" s="2" customFormat="1" ht="25.7" customHeight="1">
      <c r="A84" s="34"/>
      <c r="B84" s="35"/>
      <c r="C84" s="29" t="s">
        <v>25</v>
      </c>
      <c r="D84" s="36"/>
      <c r="E84" s="36"/>
      <c r="F84" s="27" t="str">
        <f>E17</f>
        <v xml:space="preserve">ČR - SPÚ. pobočka Kutná  Hora </v>
      </c>
      <c r="G84" s="36"/>
      <c r="H84" s="36"/>
      <c r="I84" s="29" t="s">
        <v>32</v>
      </c>
      <c r="J84" s="32" t="str">
        <f>E23</f>
        <v>ATELIER FONTES s.r.o.</v>
      </c>
      <c r="K84" s="36"/>
      <c r="L84" s="113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65" s="2" customFormat="1" ht="25.7" customHeight="1">
      <c r="A85" s="34"/>
      <c r="B85" s="35"/>
      <c r="C85" s="29" t="s">
        <v>30</v>
      </c>
      <c r="D85" s="36"/>
      <c r="E85" s="36"/>
      <c r="F85" s="27" t="str">
        <f>IF(E20="","",E20)</f>
        <v>Vyplň údaj</v>
      </c>
      <c r="G85" s="36"/>
      <c r="H85" s="36"/>
      <c r="I85" s="29" t="s">
        <v>36</v>
      </c>
      <c r="J85" s="32" t="str">
        <f>E26</f>
        <v>ATELIER FONTES s.r.o.</v>
      </c>
      <c r="K85" s="36"/>
      <c r="L85" s="113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65" s="2" customFormat="1" ht="10.35" customHeight="1">
      <c r="A86" s="34"/>
      <c r="B86" s="35"/>
      <c r="C86" s="36"/>
      <c r="D86" s="36"/>
      <c r="E86" s="36"/>
      <c r="F86" s="36"/>
      <c r="G86" s="36"/>
      <c r="H86" s="36"/>
      <c r="I86" s="36"/>
      <c r="J86" s="36"/>
      <c r="K86" s="36"/>
      <c r="L86" s="113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65" s="11" customFormat="1" ht="29.25" customHeight="1">
      <c r="A87" s="151"/>
      <c r="B87" s="152"/>
      <c r="C87" s="153" t="s">
        <v>118</v>
      </c>
      <c r="D87" s="154" t="s">
        <v>58</v>
      </c>
      <c r="E87" s="154" t="s">
        <v>54</v>
      </c>
      <c r="F87" s="154" t="s">
        <v>55</v>
      </c>
      <c r="G87" s="154" t="s">
        <v>119</v>
      </c>
      <c r="H87" s="154" t="s">
        <v>120</v>
      </c>
      <c r="I87" s="154" t="s">
        <v>121</v>
      </c>
      <c r="J87" s="154" t="s">
        <v>111</v>
      </c>
      <c r="K87" s="155" t="s">
        <v>122</v>
      </c>
      <c r="L87" s="156"/>
      <c r="M87" s="68" t="s">
        <v>19</v>
      </c>
      <c r="N87" s="69" t="s">
        <v>43</v>
      </c>
      <c r="O87" s="69" t="s">
        <v>123</v>
      </c>
      <c r="P87" s="69" t="s">
        <v>124</v>
      </c>
      <c r="Q87" s="69" t="s">
        <v>125</v>
      </c>
      <c r="R87" s="69" t="s">
        <v>126</v>
      </c>
      <c r="S87" s="69" t="s">
        <v>127</v>
      </c>
      <c r="T87" s="70" t="s">
        <v>128</v>
      </c>
      <c r="U87" s="151"/>
      <c r="V87" s="151"/>
      <c r="W87" s="151"/>
      <c r="X87" s="151"/>
      <c r="Y87" s="151"/>
      <c r="Z87" s="151"/>
      <c r="AA87" s="151"/>
      <c r="AB87" s="151"/>
      <c r="AC87" s="151"/>
      <c r="AD87" s="151"/>
      <c r="AE87" s="151"/>
    </row>
    <row r="88" spans="1:65" s="2" customFormat="1" ht="22.9" customHeight="1">
      <c r="A88" s="34"/>
      <c r="B88" s="35"/>
      <c r="C88" s="75" t="s">
        <v>129</v>
      </c>
      <c r="D88" s="36"/>
      <c r="E88" s="36"/>
      <c r="F88" s="36"/>
      <c r="G88" s="36"/>
      <c r="H88" s="36"/>
      <c r="I88" s="36"/>
      <c r="J88" s="157">
        <f>BK88</f>
        <v>0</v>
      </c>
      <c r="K88" s="36"/>
      <c r="L88" s="39"/>
      <c r="M88" s="71"/>
      <c r="N88" s="158"/>
      <c r="O88" s="72"/>
      <c r="P88" s="159">
        <f>P89</f>
        <v>0</v>
      </c>
      <c r="Q88" s="72"/>
      <c r="R88" s="159">
        <f>R89</f>
        <v>70.438921199999996</v>
      </c>
      <c r="S88" s="72"/>
      <c r="T88" s="160">
        <f>T89</f>
        <v>0</v>
      </c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T88" s="17" t="s">
        <v>72</v>
      </c>
      <c r="AU88" s="17" t="s">
        <v>112</v>
      </c>
      <c r="BK88" s="161">
        <f>BK89</f>
        <v>0</v>
      </c>
    </row>
    <row r="89" spans="1:65" s="12" customFormat="1" ht="25.9" customHeight="1">
      <c r="B89" s="162"/>
      <c r="C89" s="163"/>
      <c r="D89" s="164" t="s">
        <v>72</v>
      </c>
      <c r="E89" s="165" t="s">
        <v>130</v>
      </c>
      <c r="F89" s="165" t="s">
        <v>131</v>
      </c>
      <c r="G89" s="163"/>
      <c r="H89" s="163"/>
      <c r="I89" s="166"/>
      <c r="J89" s="167">
        <f>BK89</f>
        <v>0</v>
      </c>
      <c r="K89" s="163"/>
      <c r="L89" s="168"/>
      <c r="M89" s="169"/>
      <c r="N89" s="170"/>
      <c r="O89" s="170"/>
      <c r="P89" s="171">
        <f>P90+P192</f>
        <v>0</v>
      </c>
      <c r="Q89" s="170"/>
      <c r="R89" s="171">
        <f>R90+R192</f>
        <v>70.438921199999996</v>
      </c>
      <c r="S89" s="170"/>
      <c r="T89" s="172">
        <f>T90+T192</f>
        <v>0</v>
      </c>
      <c r="AR89" s="173" t="s">
        <v>80</v>
      </c>
      <c r="AT89" s="174" t="s">
        <v>72</v>
      </c>
      <c r="AU89" s="174" t="s">
        <v>73</v>
      </c>
      <c r="AY89" s="173" t="s">
        <v>132</v>
      </c>
      <c r="BK89" s="175">
        <f>BK90+BK192</f>
        <v>0</v>
      </c>
    </row>
    <row r="90" spans="1:65" s="12" customFormat="1" ht="22.9" customHeight="1">
      <c r="B90" s="162"/>
      <c r="C90" s="163"/>
      <c r="D90" s="164" t="s">
        <v>72</v>
      </c>
      <c r="E90" s="176" t="s">
        <v>80</v>
      </c>
      <c r="F90" s="176" t="s">
        <v>133</v>
      </c>
      <c r="G90" s="163"/>
      <c r="H90" s="163"/>
      <c r="I90" s="166"/>
      <c r="J90" s="177">
        <f>BK90</f>
        <v>0</v>
      </c>
      <c r="K90" s="163"/>
      <c r="L90" s="168"/>
      <c r="M90" s="169"/>
      <c r="N90" s="170"/>
      <c r="O90" s="170"/>
      <c r="P90" s="171">
        <f>SUM(P91:P191)</f>
        <v>0</v>
      </c>
      <c r="Q90" s="170"/>
      <c r="R90" s="171">
        <f>SUM(R91:R191)</f>
        <v>70.438921199999996</v>
      </c>
      <c r="S90" s="170"/>
      <c r="T90" s="172">
        <f>SUM(T91:T191)</f>
        <v>0</v>
      </c>
      <c r="AR90" s="173" t="s">
        <v>80</v>
      </c>
      <c r="AT90" s="174" t="s">
        <v>72</v>
      </c>
      <c r="AU90" s="174" t="s">
        <v>80</v>
      </c>
      <c r="AY90" s="173" t="s">
        <v>132</v>
      </c>
      <c r="BK90" s="175">
        <f>SUM(BK91:BK191)</f>
        <v>0</v>
      </c>
    </row>
    <row r="91" spans="1:65" s="2" customFormat="1" ht="16.5" customHeight="1">
      <c r="A91" s="34"/>
      <c r="B91" s="35"/>
      <c r="C91" s="178" t="s">
        <v>80</v>
      </c>
      <c r="D91" s="178" t="s">
        <v>134</v>
      </c>
      <c r="E91" s="179" t="s">
        <v>376</v>
      </c>
      <c r="F91" s="180" t="s">
        <v>473</v>
      </c>
      <c r="G91" s="181" t="s">
        <v>161</v>
      </c>
      <c r="H91" s="182">
        <v>37246</v>
      </c>
      <c r="I91" s="183"/>
      <c r="J91" s="184">
        <f>ROUND(I91*H91,2)</f>
        <v>0</v>
      </c>
      <c r="K91" s="180" t="s">
        <v>474</v>
      </c>
      <c r="L91" s="39"/>
      <c r="M91" s="185" t="s">
        <v>19</v>
      </c>
      <c r="N91" s="186" t="s">
        <v>44</v>
      </c>
      <c r="O91" s="64"/>
      <c r="P91" s="187">
        <f>O91*H91</f>
        <v>0</v>
      </c>
      <c r="Q91" s="187">
        <v>0</v>
      </c>
      <c r="R91" s="187">
        <f>Q91*H91</f>
        <v>0</v>
      </c>
      <c r="S91" s="187">
        <v>0</v>
      </c>
      <c r="T91" s="188">
        <f>S91*H91</f>
        <v>0</v>
      </c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R91" s="189" t="s">
        <v>139</v>
      </c>
      <c r="AT91" s="189" t="s">
        <v>134</v>
      </c>
      <c r="AU91" s="189" t="s">
        <v>82</v>
      </c>
      <c r="AY91" s="17" t="s">
        <v>132</v>
      </c>
      <c r="BE91" s="190">
        <f>IF(N91="základní",J91,0)</f>
        <v>0</v>
      </c>
      <c r="BF91" s="190">
        <f>IF(N91="snížená",J91,0)</f>
        <v>0</v>
      </c>
      <c r="BG91" s="190">
        <f>IF(N91="zákl. přenesená",J91,0)</f>
        <v>0</v>
      </c>
      <c r="BH91" s="190">
        <f>IF(N91="sníž. přenesená",J91,0)</f>
        <v>0</v>
      </c>
      <c r="BI91" s="190">
        <f>IF(N91="nulová",J91,0)</f>
        <v>0</v>
      </c>
      <c r="BJ91" s="17" t="s">
        <v>80</v>
      </c>
      <c r="BK91" s="190">
        <f>ROUND(I91*H91,2)</f>
        <v>0</v>
      </c>
      <c r="BL91" s="17" t="s">
        <v>139</v>
      </c>
      <c r="BM91" s="189" t="s">
        <v>378</v>
      </c>
    </row>
    <row r="92" spans="1:65" s="2" customFormat="1" ht="11.25">
      <c r="A92" s="34"/>
      <c r="B92" s="35"/>
      <c r="C92" s="36"/>
      <c r="D92" s="191" t="s">
        <v>141</v>
      </c>
      <c r="E92" s="36"/>
      <c r="F92" s="192" t="s">
        <v>379</v>
      </c>
      <c r="G92" s="36"/>
      <c r="H92" s="36"/>
      <c r="I92" s="193"/>
      <c r="J92" s="36"/>
      <c r="K92" s="36"/>
      <c r="L92" s="39"/>
      <c r="M92" s="194"/>
      <c r="N92" s="195"/>
      <c r="O92" s="64"/>
      <c r="P92" s="64"/>
      <c r="Q92" s="64"/>
      <c r="R92" s="64"/>
      <c r="S92" s="64"/>
      <c r="T92" s="65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  <c r="AT92" s="17" t="s">
        <v>141</v>
      </c>
      <c r="AU92" s="17" t="s">
        <v>82</v>
      </c>
    </row>
    <row r="93" spans="1:65" s="2" customFormat="1" ht="11.25">
      <c r="A93" s="34"/>
      <c r="B93" s="35"/>
      <c r="C93" s="36"/>
      <c r="D93" s="196" t="s">
        <v>143</v>
      </c>
      <c r="E93" s="36"/>
      <c r="F93" s="197" t="s">
        <v>475</v>
      </c>
      <c r="G93" s="36"/>
      <c r="H93" s="36"/>
      <c r="I93" s="193"/>
      <c r="J93" s="36"/>
      <c r="K93" s="36"/>
      <c r="L93" s="39"/>
      <c r="M93" s="194"/>
      <c r="N93" s="195"/>
      <c r="O93" s="64"/>
      <c r="P93" s="64"/>
      <c r="Q93" s="64"/>
      <c r="R93" s="64"/>
      <c r="S93" s="64"/>
      <c r="T93" s="65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T93" s="17" t="s">
        <v>143</v>
      </c>
      <c r="AU93" s="17" t="s">
        <v>82</v>
      </c>
    </row>
    <row r="94" spans="1:65" s="2" customFormat="1" ht="48.75">
      <c r="A94" s="34"/>
      <c r="B94" s="35"/>
      <c r="C94" s="36"/>
      <c r="D94" s="191" t="s">
        <v>145</v>
      </c>
      <c r="E94" s="36"/>
      <c r="F94" s="198" t="s">
        <v>476</v>
      </c>
      <c r="G94" s="36"/>
      <c r="H94" s="36"/>
      <c r="I94" s="193"/>
      <c r="J94" s="36"/>
      <c r="K94" s="36"/>
      <c r="L94" s="39"/>
      <c r="M94" s="194"/>
      <c r="N94" s="195"/>
      <c r="O94" s="64"/>
      <c r="P94" s="64"/>
      <c r="Q94" s="64"/>
      <c r="R94" s="64"/>
      <c r="S94" s="64"/>
      <c r="T94" s="65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  <c r="AT94" s="17" t="s">
        <v>145</v>
      </c>
      <c r="AU94" s="17" t="s">
        <v>82</v>
      </c>
    </row>
    <row r="95" spans="1:65" s="13" customFormat="1" ht="11.25">
      <c r="B95" s="199"/>
      <c r="C95" s="200"/>
      <c r="D95" s="191" t="s">
        <v>147</v>
      </c>
      <c r="E95" s="201" t="s">
        <v>19</v>
      </c>
      <c r="F95" s="202" t="s">
        <v>477</v>
      </c>
      <c r="G95" s="200"/>
      <c r="H95" s="203">
        <v>30542</v>
      </c>
      <c r="I95" s="204"/>
      <c r="J95" s="200"/>
      <c r="K95" s="200"/>
      <c r="L95" s="205"/>
      <c r="M95" s="206"/>
      <c r="N95" s="207"/>
      <c r="O95" s="207"/>
      <c r="P95" s="207"/>
      <c r="Q95" s="207"/>
      <c r="R95" s="207"/>
      <c r="S95" s="207"/>
      <c r="T95" s="208"/>
      <c r="AT95" s="209" t="s">
        <v>147</v>
      </c>
      <c r="AU95" s="209" t="s">
        <v>82</v>
      </c>
      <c r="AV95" s="13" t="s">
        <v>82</v>
      </c>
      <c r="AW95" s="13" t="s">
        <v>35</v>
      </c>
      <c r="AX95" s="13" t="s">
        <v>73</v>
      </c>
      <c r="AY95" s="209" t="s">
        <v>132</v>
      </c>
    </row>
    <row r="96" spans="1:65" s="13" customFormat="1" ht="11.25">
      <c r="B96" s="199"/>
      <c r="C96" s="200"/>
      <c r="D96" s="191" t="s">
        <v>147</v>
      </c>
      <c r="E96" s="201" t="s">
        <v>19</v>
      </c>
      <c r="F96" s="202" t="s">
        <v>383</v>
      </c>
      <c r="G96" s="200"/>
      <c r="H96" s="203">
        <v>6704</v>
      </c>
      <c r="I96" s="204"/>
      <c r="J96" s="200"/>
      <c r="K96" s="200"/>
      <c r="L96" s="205"/>
      <c r="M96" s="206"/>
      <c r="N96" s="207"/>
      <c r="O96" s="207"/>
      <c r="P96" s="207"/>
      <c r="Q96" s="207"/>
      <c r="R96" s="207"/>
      <c r="S96" s="207"/>
      <c r="T96" s="208"/>
      <c r="AT96" s="209" t="s">
        <v>147</v>
      </c>
      <c r="AU96" s="209" t="s">
        <v>82</v>
      </c>
      <c r="AV96" s="13" t="s">
        <v>82</v>
      </c>
      <c r="AW96" s="13" t="s">
        <v>35</v>
      </c>
      <c r="AX96" s="13" t="s">
        <v>73</v>
      </c>
      <c r="AY96" s="209" t="s">
        <v>132</v>
      </c>
    </row>
    <row r="97" spans="1:65" s="14" customFormat="1" ht="11.25">
      <c r="B97" s="210"/>
      <c r="C97" s="211"/>
      <c r="D97" s="191" t="s">
        <v>147</v>
      </c>
      <c r="E97" s="212" t="s">
        <v>19</v>
      </c>
      <c r="F97" s="213" t="s">
        <v>150</v>
      </c>
      <c r="G97" s="211"/>
      <c r="H97" s="214">
        <v>37246</v>
      </c>
      <c r="I97" s="215"/>
      <c r="J97" s="211"/>
      <c r="K97" s="211"/>
      <c r="L97" s="216"/>
      <c r="M97" s="217"/>
      <c r="N97" s="218"/>
      <c r="O97" s="218"/>
      <c r="P97" s="218"/>
      <c r="Q97" s="218"/>
      <c r="R97" s="218"/>
      <c r="S97" s="218"/>
      <c r="T97" s="219"/>
      <c r="AT97" s="220" t="s">
        <v>147</v>
      </c>
      <c r="AU97" s="220" t="s">
        <v>82</v>
      </c>
      <c r="AV97" s="14" t="s">
        <v>139</v>
      </c>
      <c r="AW97" s="14" t="s">
        <v>35</v>
      </c>
      <c r="AX97" s="14" t="s">
        <v>80</v>
      </c>
      <c r="AY97" s="220" t="s">
        <v>132</v>
      </c>
    </row>
    <row r="98" spans="1:65" s="2" customFormat="1" ht="16.5" customHeight="1">
      <c r="A98" s="34"/>
      <c r="B98" s="35"/>
      <c r="C98" s="178" t="s">
        <v>82</v>
      </c>
      <c r="D98" s="178" t="s">
        <v>134</v>
      </c>
      <c r="E98" s="179" t="s">
        <v>384</v>
      </c>
      <c r="F98" s="180" t="s">
        <v>478</v>
      </c>
      <c r="G98" s="181" t="s">
        <v>137</v>
      </c>
      <c r="H98" s="182">
        <v>2.012</v>
      </c>
      <c r="I98" s="183"/>
      <c r="J98" s="184">
        <f>ROUND(I98*H98,2)</f>
        <v>0</v>
      </c>
      <c r="K98" s="180" t="s">
        <v>474</v>
      </c>
      <c r="L98" s="39"/>
      <c r="M98" s="185" t="s">
        <v>19</v>
      </c>
      <c r="N98" s="186" t="s">
        <v>44</v>
      </c>
      <c r="O98" s="64"/>
      <c r="P98" s="187">
        <f>O98*H98</f>
        <v>0</v>
      </c>
      <c r="Q98" s="187">
        <v>0</v>
      </c>
      <c r="R98" s="187">
        <f>Q98*H98</f>
        <v>0</v>
      </c>
      <c r="S98" s="187">
        <v>0</v>
      </c>
      <c r="T98" s="188">
        <f>S98*H98</f>
        <v>0</v>
      </c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R98" s="189" t="s">
        <v>139</v>
      </c>
      <c r="AT98" s="189" t="s">
        <v>134</v>
      </c>
      <c r="AU98" s="189" t="s">
        <v>82</v>
      </c>
      <c r="AY98" s="17" t="s">
        <v>132</v>
      </c>
      <c r="BE98" s="190">
        <f>IF(N98="základní",J98,0)</f>
        <v>0</v>
      </c>
      <c r="BF98" s="190">
        <f>IF(N98="snížená",J98,0)</f>
        <v>0</v>
      </c>
      <c r="BG98" s="190">
        <f>IF(N98="zákl. přenesená",J98,0)</f>
        <v>0</v>
      </c>
      <c r="BH98" s="190">
        <f>IF(N98="sníž. přenesená",J98,0)</f>
        <v>0</v>
      </c>
      <c r="BI98" s="190">
        <f>IF(N98="nulová",J98,0)</f>
        <v>0</v>
      </c>
      <c r="BJ98" s="17" t="s">
        <v>80</v>
      </c>
      <c r="BK98" s="190">
        <f>ROUND(I98*H98,2)</f>
        <v>0</v>
      </c>
      <c r="BL98" s="17" t="s">
        <v>139</v>
      </c>
      <c r="BM98" s="189" t="s">
        <v>386</v>
      </c>
    </row>
    <row r="99" spans="1:65" s="2" customFormat="1" ht="11.25">
      <c r="A99" s="34"/>
      <c r="B99" s="35"/>
      <c r="C99" s="36"/>
      <c r="D99" s="191" t="s">
        <v>141</v>
      </c>
      <c r="E99" s="36"/>
      <c r="F99" s="192" t="s">
        <v>479</v>
      </c>
      <c r="G99" s="36"/>
      <c r="H99" s="36"/>
      <c r="I99" s="193"/>
      <c r="J99" s="36"/>
      <c r="K99" s="36"/>
      <c r="L99" s="39"/>
      <c r="M99" s="194"/>
      <c r="N99" s="195"/>
      <c r="O99" s="64"/>
      <c r="P99" s="64"/>
      <c r="Q99" s="64"/>
      <c r="R99" s="64"/>
      <c r="S99" s="64"/>
      <c r="T99" s="65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  <c r="AT99" s="17" t="s">
        <v>141</v>
      </c>
      <c r="AU99" s="17" t="s">
        <v>82</v>
      </c>
    </row>
    <row r="100" spans="1:65" s="2" customFormat="1" ht="11.25">
      <c r="A100" s="34"/>
      <c r="B100" s="35"/>
      <c r="C100" s="36"/>
      <c r="D100" s="196" t="s">
        <v>143</v>
      </c>
      <c r="E100" s="36"/>
      <c r="F100" s="197" t="s">
        <v>480</v>
      </c>
      <c r="G100" s="36"/>
      <c r="H100" s="36"/>
      <c r="I100" s="193"/>
      <c r="J100" s="36"/>
      <c r="K100" s="36"/>
      <c r="L100" s="39"/>
      <c r="M100" s="194"/>
      <c r="N100" s="195"/>
      <c r="O100" s="64"/>
      <c r="P100" s="64"/>
      <c r="Q100" s="64"/>
      <c r="R100" s="64"/>
      <c r="S100" s="64"/>
      <c r="T100" s="65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  <c r="AT100" s="17" t="s">
        <v>143</v>
      </c>
      <c r="AU100" s="17" t="s">
        <v>82</v>
      </c>
    </row>
    <row r="101" spans="1:65" s="2" customFormat="1" ht="19.5">
      <c r="A101" s="34"/>
      <c r="B101" s="35"/>
      <c r="C101" s="36"/>
      <c r="D101" s="191" t="s">
        <v>145</v>
      </c>
      <c r="E101" s="36"/>
      <c r="F101" s="198" t="s">
        <v>389</v>
      </c>
      <c r="G101" s="36"/>
      <c r="H101" s="36"/>
      <c r="I101" s="193"/>
      <c r="J101" s="36"/>
      <c r="K101" s="36"/>
      <c r="L101" s="39"/>
      <c r="M101" s="194"/>
      <c r="N101" s="195"/>
      <c r="O101" s="64"/>
      <c r="P101" s="64"/>
      <c r="Q101" s="64"/>
      <c r="R101" s="64"/>
      <c r="S101" s="64"/>
      <c r="T101" s="65"/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  <c r="AT101" s="17" t="s">
        <v>145</v>
      </c>
      <c r="AU101" s="17" t="s">
        <v>82</v>
      </c>
    </row>
    <row r="102" spans="1:65" s="13" customFormat="1" ht="11.25">
      <c r="B102" s="199"/>
      <c r="C102" s="200"/>
      <c r="D102" s="191" t="s">
        <v>147</v>
      </c>
      <c r="E102" s="201" t="s">
        <v>19</v>
      </c>
      <c r="F102" s="202" t="s">
        <v>390</v>
      </c>
      <c r="G102" s="200"/>
      <c r="H102" s="203">
        <v>2.012</v>
      </c>
      <c r="I102" s="204"/>
      <c r="J102" s="200"/>
      <c r="K102" s="200"/>
      <c r="L102" s="205"/>
      <c r="M102" s="206"/>
      <c r="N102" s="207"/>
      <c r="O102" s="207"/>
      <c r="P102" s="207"/>
      <c r="Q102" s="207"/>
      <c r="R102" s="207"/>
      <c r="S102" s="207"/>
      <c r="T102" s="208"/>
      <c r="AT102" s="209" t="s">
        <v>147</v>
      </c>
      <c r="AU102" s="209" t="s">
        <v>82</v>
      </c>
      <c r="AV102" s="13" t="s">
        <v>82</v>
      </c>
      <c r="AW102" s="13" t="s">
        <v>35</v>
      </c>
      <c r="AX102" s="13" t="s">
        <v>80</v>
      </c>
      <c r="AY102" s="209" t="s">
        <v>132</v>
      </c>
    </row>
    <row r="103" spans="1:65" s="2" customFormat="1" ht="16.5" customHeight="1">
      <c r="A103" s="34"/>
      <c r="B103" s="35"/>
      <c r="C103" s="178" t="s">
        <v>158</v>
      </c>
      <c r="D103" s="178" t="s">
        <v>134</v>
      </c>
      <c r="E103" s="179" t="s">
        <v>391</v>
      </c>
      <c r="F103" s="180" t="s">
        <v>392</v>
      </c>
      <c r="G103" s="181" t="s">
        <v>182</v>
      </c>
      <c r="H103" s="182">
        <v>384</v>
      </c>
      <c r="I103" s="183"/>
      <c r="J103" s="184">
        <f>ROUND(I103*H103,2)</f>
        <v>0</v>
      </c>
      <c r="K103" s="180" t="s">
        <v>19</v>
      </c>
      <c r="L103" s="39"/>
      <c r="M103" s="185" t="s">
        <v>19</v>
      </c>
      <c r="N103" s="186" t="s">
        <v>44</v>
      </c>
      <c r="O103" s="64"/>
      <c r="P103" s="187">
        <f>O103*H103</f>
        <v>0</v>
      </c>
      <c r="Q103" s="187">
        <v>0</v>
      </c>
      <c r="R103" s="187">
        <f>Q103*H103</f>
        <v>0</v>
      </c>
      <c r="S103" s="187">
        <v>0</v>
      </c>
      <c r="T103" s="188">
        <f>S103*H103</f>
        <v>0</v>
      </c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  <c r="AR103" s="189" t="s">
        <v>139</v>
      </c>
      <c r="AT103" s="189" t="s">
        <v>134</v>
      </c>
      <c r="AU103" s="189" t="s">
        <v>82</v>
      </c>
      <c r="AY103" s="17" t="s">
        <v>132</v>
      </c>
      <c r="BE103" s="190">
        <f>IF(N103="základní",J103,0)</f>
        <v>0</v>
      </c>
      <c r="BF103" s="190">
        <f>IF(N103="snížená",J103,0)</f>
        <v>0</v>
      </c>
      <c r="BG103" s="190">
        <f>IF(N103="zákl. přenesená",J103,0)</f>
        <v>0</v>
      </c>
      <c r="BH103" s="190">
        <f>IF(N103="sníž. přenesená",J103,0)</f>
        <v>0</v>
      </c>
      <c r="BI103" s="190">
        <f>IF(N103="nulová",J103,0)</f>
        <v>0</v>
      </c>
      <c r="BJ103" s="17" t="s">
        <v>80</v>
      </c>
      <c r="BK103" s="190">
        <f>ROUND(I103*H103,2)</f>
        <v>0</v>
      </c>
      <c r="BL103" s="17" t="s">
        <v>139</v>
      </c>
      <c r="BM103" s="189" t="s">
        <v>393</v>
      </c>
    </row>
    <row r="104" spans="1:65" s="2" customFormat="1" ht="11.25">
      <c r="A104" s="34"/>
      <c r="B104" s="35"/>
      <c r="C104" s="36"/>
      <c r="D104" s="191" t="s">
        <v>141</v>
      </c>
      <c r="E104" s="36"/>
      <c r="F104" s="192" t="s">
        <v>392</v>
      </c>
      <c r="G104" s="36"/>
      <c r="H104" s="36"/>
      <c r="I104" s="193"/>
      <c r="J104" s="36"/>
      <c r="K104" s="36"/>
      <c r="L104" s="39"/>
      <c r="M104" s="194"/>
      <c r="N104" s="195"/>
      <c r="O104" s="64"/>
      <c r="P104" s="64"/>
      <c r="Q104" s="64"/>
      <c r="R104" s="64"/>
      <c r="S104" s="64"/>
      <c r="T104" s="65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  <c r="AT104" s="17" t="s">
        <v>141</v>
      </c>
      <c r="AU104" s="17" t="s">
        <v>82</v>
      </c>
    </row>
    <row r="105" spans="1:65" s="2" customFormat="1" ht="19.5">
      <c r="A105" s="34"/>
      <c r="B105" s="35"/>
      <c r="C105" s="36"/>
      <c r="D105" s="191" t="s">
        <v>145</v>
      </c>
      <c r="E105" s="36"/>
      <c r="F105" s="198" t="s">
        <v>394</v>
      </c>
      <c r="G105" s="36"/>
      <c r="H105" s="36"/>
      <c r="I105" s="193"/>
      <c r="J105" s="36"/>
      <c r="K105" s="36"/>
      <c r="L105" s="39"/>
      <c r="M105" s="194"/>
      <c r="N105" s="195"/>
      <c r="O105" s="64"/>
      <c r="P105" s="64"/>
      <c r="Q105" s="64"/>
      <c r="R105" s="64"/>
      <c r="S105" s="64"/>
      <c r="T105" s="65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  <c r="AT105" s="17" t="s">
        <v>145</v>
      </c>
      <c r="AU105" s="17" t="s">
        <v>82</v>
      </c>
    </row>
    <row r="106" spans="1:65" s="13" customFormat="1" ht="11.25">
      <c r="B106" s="199"/>
      <c r="C106" s="200"/>
      <c r="D106" s="191" t="s">
        <v>147</v>
      </c>
      <c r="E106" s="201" t="s">
        <v>19</v>
      </c>
      <c r="F106" s="202" t="s">
        <v>395</v>
      </c>
      <c r="G106" s="200"/>
      <c r="H106" s="203">
        <v>384</v>
      </c>
      <c r="I106" s="204"/>
      <c r="J106" s="200"/>
      <c r="K106" s="200"/>
      <c r="L106" s="205"/>
      <c r="M106" s="206"/>
      <c r="N106" s="207"/>
      <c r="O106" s="207"/>
      <c r="P106" s="207"/>
      <c r="Q106" s="207"/>
      <c r="R106" s="207"/>
      <c r="S106" s="207"/>
      <c r="T106" s="208"/>
      <c r="AT106" s="209" t="s">
        <v>147</v>
      </c>
      <c r="AU106" s="209" t="s">
        <v>82</v>
      </c>
      <c r="AV106" s="13" t="s">
        <v>82</v>
      </c>
      <c r="AW106" s="13" t="s">
        <v>35</v>
      </c>
      <c r="AX106" s="13" t="s">
        <v>80</v>
      </c>
      <c r="AY106" s="209" t="s">
        <v>132</v>
      </c>
    </row>
    <row r="107" spans="1:65" s="2" customFormat="1" ht="16.5" customHeight="1">
      <c r="A107" s="34"/>
      <c r="B107" s="35"/>
      <c r="C107" s="178" t="s">
        <v>139</v>
      </c>
      <c r="D107" s="178" t="s">
        <v>134</v>
      </c>
      <c r="E107" s="179" t="s">
        <v>396</v>
      </c>
      <c r="F107" s="180" t="s">
        <v>397</v>
      </c>
      <c r="G107" s="181" t="s">
        <v>349</v>
      </c>
      <c r="H107" s="182">
        <v>36576</v>
      </c>
      <c r="I107" s="183"/>
      <c r="J107" s="184">
        <f>ROUND(I107*H107,2)</f>
        <v>0</v>
      </c>
      <c r="K107" s="180" t="s">
        <v>19</v>
      </c>
      <c r="L107" s="39"/>
      <c r="M107" s="185" t="s">
        <v>19</v>
      </c>
      <c r="N107" s="186" t="s">
        <v>44</v>
      </c>
      <c r="O107" s="64"/>
      <c r="P107" s="187">
        <f>O107*H107</f>
        <v>0</v>
      </c>
      <c r="Q107" s="187">
        <v>0</v>
      </c>
      <c r="R107" s="187">
        <f>Q107*H107</f>
        <v>0</v>
      </c>
      <c r="S107" s="187">
        <v>0</v>
      </c>
      <c r="T107" s="188">
        <f>S107*H107</f>
        <v>0</v>
      </c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  <c r="AR107" s="189" t="s">
        <v>139</v>
      </c>
      <c r="AT107" s="189" t="s">
        <v>134</v>
      </c>
      <c r="AU107" s="189" t="s">
        <v>82</v>
      </c>
      <c r="AY107" s="17" t="s">
        <v>132</v>
      </c>
      <c r="BE107" s="190">
        <f>IF(N107="základní",J107,0)</f>
        <v>0</v>
      </c>
      <c r="BF107" s="190">
        <f>IF(N107="snížená",J107,0)</f>
        <v>0</v>
      </c>
      <c r="BG107" s="190">
        <f>IF(N107="zákl. přenesená",J107,0)</f>
        <v>0</v>
      </c>
      <c r="BH107" s="190">
        <f>IF(N107="sníž. přenesená",J107,0)</f>
        <v>0</v>
      </c>
      <c r="BI107" s="190">
        <f>IF(N107="nulová",J107,0)</f>
        <v>0</v>
      </c>
      <c r="BJ107" s="17" t="s">
        <v>80</v>
      </c>
      <c r="BK107" s="190">
        <f>ROUND(I107*H107,2)</f>
        <v>0</v>
      </c>
      <c r="BL107" s="17" t="s">
        <v>139</v>
      </c>
      <c r="BM107" s="189" t="s">
        <v>398</v>
      </c>
    </row>
    <row r="108" spans="1:65" s="2" customFormat="1" ht="11.25">
      <c r="A108" s="34"/>
      <c r="B108" s="35"/>
      <c r="C108" s="36"/>
      <c r="D108" s="191" t="s">
        <v>141</v>
      </c>
      <c r="E108" s="36"/>
      <c r="F108" s="192" t="s">
        <v>397</v>
      </c>
      <c r="G108" s="36"/>
      <c r="H108" s="36"/>
      <c r="I108" s="193"/>
      <c r="J108" s="36"/>
      <c r="K108" s="36"/>
      <c r="L108" s="39"/>
      <c r="M108" s="194"/>
      <c r="N108" s="195"/>
      <c r="O108" s="64"/>
      <c r="P108" s="64"/>
      <c r="Q108" s="64"/>
      <c r="R108" s="64"/>
      <c r="S108" s="64"/>
      <c r="T108" s="65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  <c r="AT108" s="17" t="s">
        <v>141</v>
      </c>
      <c r="AU108" s="17" t="s">
        <v>82</v>
      </c>
    </row>
    <row r="109" spans="1:65" s="2" customFormat="1" ht="19.5">
      <c r="A109" s="34"/>
      <c r="B109" s="35"/>
      <c r="C109" s="36"/>
      <c r="D109" s="191" t="s">
        <v>145</v>
      </c>
      <c r="E109" s="36"/>
      <c r="F109" s="198" t="s">
        <v>399</v>
      </c>
      <c r="G109" s="36"/>
      <c r="H109" s="36"/>
      <c r="I109" s="193"/>
      <c r="J109" s="36"/>
      <c r="K109" s="36"/>
      <c r="L109" s="39"/>
      <c r="M109" s="194"/>
      <c r="N109" s="195"/>
      <c r="O109" s="64"/>
      <c r="P109" s="64"/>
      <c r="Q109" s="64"/>
      <c r="R109" s="64"/>
      <c r="S109" s="64"/>
      <c r="T109" s="65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  <c r="AT109" s="17" t="s">
        <v>145</v>
      </c>
      <c r="AU109" s="17" t="s">
        <v>82</v>
      </c>
    </row>
    <row r="110" spans="1:65" s="13" customFormat="1" ht="11.25">
      <c r="B110" s="199"/>
      <c r="C110" s="200"/>
      <c r="D110" s="191" t="s">
        <v>147</v>
      </c>
      <c r="E110" s="201" t="s">
        <v>19</v>
      </c>
      <c r="F110" s="202" t="s">
        <v>400</v>
      </c>
      <c r="G110" s="200"/>
      <c r="H110" s="203">
        <v>36576</v>
      </c>
      <c r="I110" s="204"/>
      <c r="J110" s="200"/>
      <c r="K110" s="200"/>
      <c r="L110" s="205"/>
      <c r="M110" s="206"/>
      <c r="N110" s="207"/>
      <c r="O110" s="207"/>
      <c r="P110" s="207"/>
      <c r="Q110" s="207"/>
      <c r="R110" s="207"/>
      <c r="S110" s="207"/>
      <c r="T110" s="208"/>
      <c r="AT110" s="209" t="s">
        <v>147</v>
      </c>
      <c r="AU110" s="209" t="s">
        <v>82</v>
      </c>
      <c r="AV110" s="13" t="s">
        <v>82</v>
      </c>
      <c r="AW110" s="13" t="s">
        <v>35</v>
      </c>
      <c r="AX110" s="13" t="s">
        <v>80</v>
      </c>
      <c r="AY110" s="209" t="s">
        <v>132</v>
      </c>
    </row>
    <row r="111" spans="1:65" s="2" customFormat="1" ht="16.5" customHeight="1">
      <c r="A111" s="34"/>
      <c r="B111" s="35"/>
      <c r="C111" s="178" t="s">
        <v>170</v>
      </c>
      <c r="D111" s="178" t="s">
        <v>134</v>
      </c>
      <c r="E111" s="179" t="s">
        <v>401</v>
      </c>
      <c r="F111" s="180" t="s">
        <v>481</v>
      </c>
      <c r="G111" s="181" t="s">
        <v>161</v>
      </c>
      <c r="H111" s="182">
        <v>5581.8</v>
      </c>
      <c r="I111" s="183"/>
      <c r="J111" s="184">
        <f>ROUND(I111*H111,2)</f>
        <v>0</v>
      </c>
      <c r="K111" s="180" t="s">
        <v>482</v>
      </c>
      <c r="L111" s="39"/>
      <c r="M111" s="185" t="s">
        <v>19</v>
      </c>
      <c r="N111" s="186" t="s">
        <v>44</v>
      </c>
      <c r="O111" s="64"/>
      <c r="P111" s="187">
        <f>O111*H111</f>
        <v>0</v>
      </c>
      <c r="Q111" s="187">
        <v>0</v>
      </c>
      <c r="R111" s="187">
        <f>Q111*H111</f>
        <v>0</v>
      </c>
      <c r="S111" s="187">
        <v>0</v>
      </c>
      <c r="T111" s="188">
        <f>S111*H111</f>
        <v>0</v>
      </c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  <c r="AR111" s="189" t="s">
        <v>139</v>
      </c>
      <c r="AT111" s="189" t="s">
        <v>134</v>
      </c>
      <c r="AU111" s="189" t="s">
        <v>82</v>
      </c>
      <c r="AY111" s="17" t="s">
        <v>132</v>
      </c>
      <c r="BE111" s="190">
        <f>IF(N111="základní",J111,0)</f>
        <v>0</v>
      </c>
      <c r="BF111" s="190">
        <f>IF(N111="snížená",J111,0)</f>
        <v>0</v>
      </c>
      <c r="BG111" s="190">
        <f>IF(N111="zákl. přenesená",J111,0)</f>
        <v>0</v>
      </c>
      <c r="BH111" s="190">
        <f>IF(N111="sníž. přenesená",J111,0)</f>
        <v>0</v>
      </c>
      <c r="BI111" s="190">
        <f>IF(N111="nulová",J111,0)</f>
        <v>0</v>
      </c>
      <c r="BJ111" s="17" t="s">
        <v>80</v>
      </c>
      <c r="BK111" s="190">
        <f>ROUND(I111*H111,2)</f>
        <v>0</v>
      </c>
      <c r="BL111" s="17" t="s">
        <v>139</v>
      </c>
      <c r="BM111" s="189" t="s">
        <v>403</v>
      </c>
    </row>
    <row r="112" spans="1:65" s="2" customFormat="1" ht="11.25">
      <c r="A112" s="34"/>
      <c r="B112" s="35"/>
      <c r="C112" s="36"/>
      <c r="D112" s="191" t="s">
        <v>141</v>
      </c>
      <c r="E112" s="36"/>
      <c r="F112" s="192" t="s">
        <v>404</v>
      </c>
      <c r="G112" s="36"/>
      <c r="H112" s="36"/>
      <c r="I112" s="193"/>
      <c r="J112" s="36"/>
      <c r="K112" s="36"/>
      <c r="L112" s="39"/>
      <c r="M112" s="194"/>
      <c r="N112" s="195"/>
      <c r="O112" s="64"/>
      <c r="P112" s="64"/>
      <c r="Q112" s="64"/>
      <c r="R112" s="64"/>
      <c r="S112" s="64"/>
      <c r="T112" s="65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  <c r="AT112" s="17" t="s">
        <v>141</v>
      </c>
      <c r="AU112" s="17" t="s">
        <v>82</v>
      </c>
    </row>
    <row r="113" spans="1:65" s="2" customFormat="1" ht="19.5">
      <c r="A113" s="34"/>
      <c r="B113" s="35"/>
      <c r="C113" s="36"/>
      <c r="D113" s="191" t="s">
        <v>145</v>
      </c>
      <c r="E113" s="36"/>
      <c r="F113" s="198" t="s">
        <v>406</v>
      </c>
      <c r="G113" s="36"/>
      <c r="H113" s="36"/>
      <c r="I113" s="193"/>
      <c r="J113" s="36"/>
      <c r="K113" s="36"/>
      <c r="L113" s="39"/>
      <c r="M113" s="194"/>
      <c r="N113" s="195"/>
      <c r="O113" s="64"/>
      <c r="P113" s="64"/>
      <c r="Q113" s="64"/>
      <c r="R113" s="64"/>
      <c r="S113" s="64"/>
      <c r="T113" s="65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  <c r="AT113" s="17" t="s">
        <v>145</v>
      </c>
      <c r="AU113" s="17" t="s">
        <v>82</v>
      </c>
    </row>
    <row r="114" spans="1:65" s="13" customFormat="1" ht="11.25">
      <c r="B114" s="199"/>
      <c r="C114" s="200"/>
      <c r="D114" s="191" t="s">
        <v>147</v>
      </c>
      <c r="E114" s="201" t="s">
        <v>19</v>
      </c>
      <c r="F114" s="202" t="s">
        <v>303</v>
      </c>
      <c r="G114" s="200"/>
      <c r="H114" s="203">
        <v>602.79999999999995</v>
      </c>
      <c r="I114" s="204"/>
      <c r="J114" s="200"/>
      <c r="K114" s="200"/>
      <c r="L114" s="205"/>
      <c r="M114" s="206"/>
      <c r="N114" s="207"/>
      <c r="O114" s="207"/>
      <c r="P114" s="207"/>
      <c r="Q114" s="207"/>
      <c r="R114" s="207"/>
      <c r="S114" s="207"/>
      <c r="T114" s="208"/>
      <c r="AT114" s="209" t="s">
        <v>147</v>
      </c>
      <c r="AU114" s="209" t="s">
        <v>82</v>
      </c>
      <c r="AV114" s="13" t="s">
        <v>82</v>
      </c>
      <c r="AW114" s="13" t="s">
        <v>35</v>
      </c>
      <c r="AX114" s="13" t="s">
        <v>73</v>
      </c>
      <c r="AY114" s="209" t="s">
        <v>132</v>
      </c>
    </row>
    <row r="115" spans="1:65" s="13" customFormat="1" ht="22.5">
      <c r="B115" s="199"/>
      <c r="C115" s="200"/>
      <c r="D115" s="191" t="s">
        <v>147</v>
      </c>
      <c r="E115" s="201" t="s">
        <v>19</v>
      </c>
      <c r="F115" s="202" t="s">
        <v>304</v>
      </c>
      <c r="G115" s="200"/>
      <c r="H115" s="203">
        <v>4979</v>
      </c>
      <c r="I115" s="204"/>
      <c r="J115" s="200"/>
      <c r="K115" s="200"/>
      <c r="L115" s="205"/>
      <c r="M115" s="206"/>
      <c r="N115" s="207"/>
      <c r="O115" s="207"/>
      <c r="P115" s="207"/>
      <c r="Q115" s="207"/>
      <c r="R115" s="207"/>
      <c r="S115" s="207"/>
      <c r="T115" s="208"/>
      <c r="AT115" s="209" t="s">
        <v>147</v>
      </c>
      <c r="AU115" s="209" t="s">
        <v>82</v>
      </c>
      <c r="AV115" s="13" t="s">
        <v>82</v>
      </c>
      <c r="AW115" s="13" t="s">
        <v>35</v>
      </c>
      <c r="AX115" s="13" t="s">
        <v>73</v>
      </c>
      <c r="AY115" s="209" t="s">
        <v>132</v>
      </c>
    </row>
    <row r="116" spans="1:65" s="14" customFormat="1" ht="11.25">
      <c r="B116" s="210"/>
      <c r="C116" s="211"/>
      <c r="D116" s="191" t="s">
        <v>147</v>
      </c>
      <c r="E116" s="212" t="s">
        <v>19</v>
      </c>
      <c r="F116" s="213" t="s">
        <v>150</v>
      </c>
      <c r="G116" s="211"/>
      <c r="H116" s="214">
        <v>5581.8</v>
      </c>
      <c r="I116" s="215"/>
      <c r="J116" s="211"/>
      <c r="K116" s="211"/>
      <c r="L116" s="216"/>
      <c r="M116" s="217"/>
      <c r="N116" s="218"/>
      <c r="O116" s="218"/>
      <c r="P116" s="218"/>
      <c r="Q116" s="218"/>
      <c r="R116" s="218"/>
      <c r="S116" s="218"/>
      <c r="T116" s="219"/>
      <c r="AT116" s="220" t="s">
        <v>147</v>
      </c>
      <c r="AU116" s="220" t="s">
        <v>82</v>
      </c>
      <c r="AV116" s="14" t="s">
        <v>139</v>
      </c>
      <c r="AW116" s="14" t="s">
        <v>35</v>
      </c>
      <c r="AX116" s="14" t="s">
        <v>80</v>
      </c>
      <c r="AY116" s="220" t="s">
        <v>132</v>
      </c>
    </row>
    <row r="117" spans="1:65" s="2" customFormat="1" ht="16.5" customHeight="1">
      <c r="A117" s="34"/>
      <c r="B117" s="35"/>
      <c r="C117" s="221" t="s">
        <v>179</v>
      </c>
      <c r="D117" s="221" t="s">
        <v>171</v>
      </c>
      <c r="E117" s="222" t="s">
        <v>306</v>
      </c>
      <c r="F117" s="223" t="s">
        <v>307</v>
      </c>
      <c r="G117" s="224" t="s">
        <v>308</v>
      </c>
      <c r="H117" s="225">
        <v>279.08999999999997</v>
      </c>
      <c r="I117" s="226"/>
      <c r="J117" s="227">
        <f>ROUND(I117*H117,2)</f>
        <v>0</v>
      </c>
      <c r="K117" s="223" t="s">
        <v>19</v>
      </c>
      <c r="L117" s="228"/>
      <c r="M117" s="229" t="s">
        <v>19</v>
      </c>
      <c r="N117" s="230" t="s">
        <v>44</v>
      </c>
      <c r="O117" s="64"/>
      <c r="P117" s="187">
        <f>O117*H117</f>
        <v>0</v>
      </c>
      <c r="Q117" s="187">
        <v>0.25</v>
      </c>
      <c r="R117" s="187">
        <f>Q117*H117</f>
        <v>69.772499999999994</v>
      </c>
      <c r="S117" s="187">
        <v>0</v>
      </c>
      <c r="T117" s="188">
        <f>S117*H117</f>
        <v>0</v>
      </c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  <c r="AR117" s="189" t="s">
        <v>175</v>
      </c>
      <c r="AT117" s="189" t="s">
        <v>171</v>
      </c>
      <c r="AU117" s="189" t="s">
        <v>82</v>
      </c>
      <c r="AY117" s="17" t="s">
        <v>132</v>
      </c>
      <c r="BE117" s="190">
        <f>IF(N117="základní",J117,0)</f>
        <v>0</v>
      </c>
      <c r="BF117" s="190">
        <f>IF(N117="snížená",J117,0)</f>
        <v>0</v>
      </c>
      <c r="BG117" s="190">
        <f>IF(N117="zákl. přenesená",J117,0)</f>
        <v>0</v>
      </c>
      <c r="BH117" s="190">
        <f>IF(N117="sníž. přenesená",J117,0)</f>
        <v>0</v>
      </c>
      <c r="BI117" s="190">
        <f>IF(N117="nulová",J117,0)</f>
        <v>0</v>
      </c>
      <c r="BJ117" s="17" t="s">
        <v>80</v>
      </c>
      <c r="BK117" s="190">
        <f>ROUND(I117*H117,2)</f>
        <v>0</v>
      </c>
      <c r="BL117" s="17" t="s">
        <v>139</v>
      </c>
      <c r="BM117" s="189" t="s">
        <v>407</v>
      </c>
    </row>
    <row r="118" spans="1:65" s="2" customFormat="1" ht="11.25">
      <c r="A118" s="34"/>
      <c r="B118" s="35"/>
      <c r="C118" s="36"/>
      <c r="D118" s="191" t="s">
        <v>141</v>
      </c>
      <c r="E118" s="36"/>
      <c r="F118" s="192" t="s">
        <v>307</v>
      </c>
      <c r="G118" s="36"/>
      <c r="H118" s="36"/>
      <c r="I118" s="193"/>
      <c r="J118" s="36"/>
      <c r="K118" s="36"/>
      <c r="L118" s="39"/>
      <c r="M118" s="194"/>
      <c r="N118" s="195"/>
      <c r="O118" s="64"/>
      <c r="P118" s="64"/>
      <c r="Q118" s="64"/>
      <c r="R118" s="64"/>
      <c r="S118" s="64"/>
      <c r="T118" s="65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  <c r="AT118" s="17" t="s">
        <v>141</v>
      </c>
      <c r="AU118" s="17" t="s">
        <v>82</v>
      </c>
    </row>
    <row r="119" spans="1:65" s="13" customFormat="1" ht="11.25">
      <c r="B119" s="199"/>
      <c r="C119" s="200"/>
      <c r="D119" s="191" t="s">
        <v>147</v>
      </c>
      <c r="E119" s="201" t="s">
        <v>19</v>
      </c>
      <c r="F119" s="202" t="s">
        <v>408</v>
      </c>
      <c r="G119" s="200"/>
      <c r="H119" s="203">
        <v>279.08999999999997</v>
      </c>
      <c r="I119" s="204"/>
      <c r="J119" s="200"/>
      <c r="K119" s="200"/>
      <c r="L119" s="205"/>
      <c r="M119" s="206"/>
      <c r="N119" s="207"/>
      <c r="O119" s="207"/>
      <c r="P119" s="207"/>
      <c r="Q119" s="207"/>
      <c r="R119" s="207"/>
      <c r="S119" s="207"/>
      <c r="T119" s="208"/>
      <c r="AT119" s="209" t="s">
        <v>147</v>
      </c>
      <c r="AU119" s="209" t="s">
        <v>82</v>
      </c>
      <c r="AV119" s="13" t="s">
        <v>82</v>
      </c>
      <c r="AW119" s="13" t="s">
        <v>35</v>
      </c>
      <c r="AX119" s="13" t="s">
        <v>80</v>
      </c>
      <c r="AY119" s="209" t="s">
        <v>132</v>
      </c>
    </row>
    <row r="120" spans="1:65" s="2" customFormat="1" ht="21.75" customHeight="1">
      <c r="A120" s="34"/>
      <c r="B120" s="35"/>
      <c r="C120" s="178" t="s">
        <v>189</v>
      </c>
      <c r="D120" s="178" t="s">
        <v>134</v>
      </c>
      <c r="E120" s="179" t="s">
        <v>409</v>
      </c>
      <c r="F120" s="180" t="s">
        <v>410</v>
      </c>
      <c r="G120" s="181" t="s">
        <v>161</v>
      </c>
      <c r="H120" s="182">
        <v>51.2</v>
      </c>
      <c r="I120" s="183"/>
      <c r="J120" s="184">
        <f>ROUND(I120*H120,2)</f>
        <v>0</v>
      </c>
      <c r="K120" s="180" t="s">
        <v>482</v>
      </c>
      <c r="L120" s="39"/>
      <c r="M120" s="185" t="s">
        <v>19</v>
      </c>
      <c r="N120" s="186" t="s">
        <v>44</v>
      </c>
      <c r="O120" s="64"/>
      <c r="P120" s="187">
        <f>O120*H120</f>
        <v>0</v>
      </c>
      <c r="Q120" s="187">
        <v>0</v>
      </c>
      <c r="R120" s="187">
        <f>Q120*H120</f>
        <v>0</v>
      </c>
      <c r="S120" s="187">
        <v>0</v>
      </c>
      <c r="T120" s="188">
        <f>S120*H120</f>
        <v>0</v>
      </c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R120" s="189" t="s">
        <v>139</v>
      </c>
      <c r="AT120" s="189" t="s">
        <v>134</v>
      </c>
      <c r="AU120" s="189" t="s">
        <v>82</v>
      </c>
      <c r="AY120" s="17" t="s">
        <v>132</v>
      </c>
      <c r="BE120" s="190">
        <f>IF(N120="základní",J120,0)</f>
        <v>0</v>
      </c>
      <c r="BF120" s="190">
        <f>IF(N120="snížená",J120,0)</f>
        <v>0</v>
      </c>
      <c r="BG120" s="190">
        <f>IF(N120="zákl. přenesená",J120,0)</f>
        <v>0</v>
      </c>
      <c r="BH120" s="190">
        <f>IF(N120="sníž. přenesená",J120,0)</f>
        <v>0</v>
      </c>
      <c r="BI120" s="190">
        <f>IF(N120="nulová",J120,0)</f>
        <v>0</v>
      </c>
      <c r="BJ120" s="17" t="s">
        <v>80</v>
      </c>
      <c r="BK120" s="190">
        <f>ROUND(I120*H120,2)</f>
        <v>0</v>
      </c>
      <c r="BL120" s="17" t="s">
        <v>139</v>
      </c>
      <c r="BM120" s="189" t="s">
        <v>411</v>
      </c>
    </row>
    <row r="121" spans="1:65" s="2" customFormat="1" ht="11.25">
      <c r="A121" s="34"/>
      <c r="B121" s="35"/>
      <c r="C121" s="36"/>
      <c r="D121" s="191" t="s">
        <v>141</v>
      </c>
      <c r="E121" s="36"/>
      <c r="F121" s="192" t="s">
        <v>412</v>
      </c>
      <c r="G121" s="36"/>
      <c r="H121" s="36"/>
      <c r="I121" s="193"/>
      <c r="J121" s="36"/>
      <c r="K121" s="36"/>
      <c r="L121" s="39"/>
      <c r="M121" s="194"/>
      <c r="N121" s="195"/>
      <c r="O121" s="64"/>
      <c r="P121" s="64"/>
      <c r="Q121" s="64"/>
      <c r="R121" s="64"/>
      <c r="S121" s="64"/>
      <c r="T121" s="65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T121" s="17" t="s">
        <v>141</v>
      </c>
      <c r="AU121" s="17" t="s">
        <v>82</v>
      </c>
    </row>
    <row r="122" spans="1:65" s="2" customFormat="1" ht="19.5">
      <c r="A122" s="34"/>
      <c r="B122" s="35"/>
      <c r="C122" s="36"/>
      <c r="D122" s="191" t="s">
        <v>145</v>
      </c>
      <c r="E122" s="36"/>
      <c r="F122" s="198" t="s">
        <v>414</v>
      </c>
      <c r="G122" s="36"/>
      <c r="H122" s="36"/>
      <c r="I122" s="193"/>
      <c r="J122" s="36"/>
      <c r="K122" s="36"/>
      <c r="L122" s="39"/>
      <c r="M122" s="194"/>
      <c r="N122" s="195"/>
      <c r="O122" s="64"/>
      <c r="P122" s="64"/>
      <c r="Q122" s="64"/>
      <c r="R122" s="64"/>
      <c r="S122" s="64"/>
      <c r="T122" s="65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T122" s="17" t="s">
        <v>145</v>
      </c>
      <c r="AU122" s="17" t="s">
        <v>82</v>
      </c>
    </row>
    <row r="123" spans="1:65" s="13" customFormat="1" ht="11.25">
      <c r="B123" s="199"/>
      <c r="C123" s="200"/>
      <c r="D123" s="191" t="s">
        <v>147</v>
      </c>
      <c r="E123" s="201" t="s">
        <v>19</v>
      </c>
      <c r="F123" s="202" t="s">
        <v>415</v>
      </c>
      <c r="G123" s="200"/>
      <c r="H123" s="203">
        <v>51.2</v>
      </c>
      <c r="I123" s="204"/>
      <c r="J123" s="200"/>
      <c r="K123" s="200"/>
      <c r="L123" s="205"/>
      <c r="M123" s="206"/>
      <c r="N123" s="207"/>
      <c r="O123" s="207"/>
      <c r="P123" s="207"/>
      <c r="Q123" s="207"/>
      <c r="R123" s="207"/>
      <c r="S123" s="207"/>
      <c r="T123" s="208"/>
      <c r="AT123" s="209" t="s">
        <v>147</v>
      </c>
      <c r="AU123" s="209" t="s">
        <v>82</v>
      </c>
      <c r="AV123" s="13" t="s">
        <v>82</v>
      </c>
      <c r="AW123" s="13" t="s">
        <v>35</v>
      </c>
      <c r="AX123" s="13" t="s">
        <v>80</v>
      </c>
      <c r="AY123" s="209" t="s">
        <v>132</v>
      </c>
    </row>
    <row r="124" spans="1:65" s="2" customFormat="1" ht="16.5" customHeight="1">
      <c r="A124" s="34"/>
      <c r="B124" s="35"/>
      <c r="C124" s="178" t="s">
        <v>175</v>
      </c>
      <c r="D124" s="178" t="s">
        <v>134</v>
      </c>
      <c r="E124" s="179" t="s">
        <v>416</v>
      </c>
      <c r="F124" s="180" t="s">
        <v>417</v>
      </c>
      <c r="G124" s="181" t="s">
        <v>308</v>
      </c>
      <c r="H124" s="182">
        <v>428.7</v>
      </c>
      <c r="I124" s="183"/>
      <c r="J124" s="184">
        <f>ROUND(I124*H124,2)</f>
        <v>0</v>
      </c>
      <c r="K124" s="180" t="s">
        <v>482</v>
      </c>
      <c r="L124" s="39"/>
      <c r="M124" s="185" t="s">
        <v>19</v>
      </c>
      <c r="N124" s="186" t="s">
        <v>44</v>
      </c>
      <c r="O124" s="64"/>
      <c r="P124" s="187">
        <f>O124*H124</f>
        <v>0</v>
      </c>
      <c r="Q124" s="187">
        <v>0</v>
      </c>
      <c r="R124" s="187">
        <f>Q124*H124</f>
        <v>0</v>
      </c>
      <c r="S124" s="187">
        <v>0</v>
      </c>
      <c r="T124" s="188">
        <f>S124*H124</f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R124" s="189" t="s">
        <v>139</v>
      </c>
      <c r="AT124" s="189" t="s">
        <v>134</v>
      </c>
      <c r="AU124" s="189" t="s">
        <v>82</v>
      </c>
      <c r="AY124" s="17" t="s">
        <v>132</v>
      </c>
      <c r="BE124" s="190">
        <f>IF(N124="základní",J124,0)</f>
        <v>0</v>
      </c>
      <c r="BF124" s="190">
        <f>IF(N124="snížená",J124,0)</f>
        <v>0</v>
      </c>
      <c r="BG124" s="190">
        <f>IF(N124="zákl. přenesená",J124,0)</f>
        <v>0</v>
      </c>
      <c r="BH124" s="190">
        <f>IF(N124="sníž. přenesená",J124,0)</f>
        <v>0</v>
      </c>
      <c r="BI124" s="190">
        <f>IF(N124="nulová",J124,0)</f>
        <v>0</v>
      </c>
      <c r="BJ124" s="17" t="s">
        <v>80</v>
      </c>
      <c r="BK124" s="190">
        <f>ROUND(I124*H124,2)</f>
        <v>0</v>
      </c>
      <c r="BL124" s="17" t="s">
        <v>139</v>
      </c>
      <c r="BM124" s="189" t="s">
        <v>418</v>
      </c>
    </row>
    <row r="125" spans="1:65" s="2" customFormat="1" ht="11.25">
      <c r="A125" s="34"/>
      <c r="B125" s="35"/>
      <c r="C125" s="36"/>
      <c r="D125" s="191" t="s">
        <v>141</v>
      </c>
      <c r="E125" s="36"/>
      <c r="F125" s="192" t="s">
        <v>419</v>
      </c>
      <c r="G125" s="36"/>
      <c r="H125" s="36"/>
      <c r="I125" s="193"/>
      <c r="J125" s="36"/>
      <c r="K125" s="36"/>
      <c r="L125" s="39"/>
      <c r="M125" s="194"/>
      <c r="N125" s="195"/>
      <c r="O125" s="64"/>
      <c r="P125" s="64"/>
      <c r="Q125" s="64"/>
      <c r="R125" s="64"/>
      <c r="S125" s="64"/>
      <c r="T125" s="65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T125" s="17" t="s">
        <v>141</v>
      </c>
      <c r="AU125" s="17" t="s">
        <v>82</v>
      </c>
    </row>
    <row r="126" spans="1:65" s="2" customFormat="1" ht="19.5">
      <c r="A126" s="34"/>
      <c r="B126" s="35"/>
      <c r="C126" s="36"/>
      <c r="D126" s="191" t="s">
        <v>145</v>
      </c>
      <c r="E126" s="36"/>
      <c r="F126" s="198" t="s">
        <v>421</v>
      </c>
      <c r="G126" s="36"/>
      <c r="H126" s="36"/>
      <c r="I126" s="193"/>
      <c r="J126" s="36"/>
      <c r="K126" s="36"/>
      <c r="L126" s="39"/>
      <c r="M126" s="194"/>
      <c r="N126" s="195"/>
      <c r="O126" s="64"/>
      <c r="P126" s="64"/>
      <c r="Q126" s="64"/>
      <c r="R126" s="64"/>
      <c r="S126" s="64"/>
      <c r="T126" s="65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T126" s="17" t="s">
        <v>145</v>
      </c>
      <c r="AU126" s="17" t="s">
        <v>82</v>
      </c>
    </row>
    <row r="127" spans="1:65" s="13" customFormat="1" ht="11.25">
      <c r="B127" s="199"/>
      <c r="C127" s="200"/>
      <c r="D127" s="191" t="s">
        <v>147</v>
      </c>
      <c r="E127" s="201" t="s">
        <v>19</v>
      </c>
      <c r="F127" s="202" t="s">
        <v>422</v>
      </c>
      <c r="G127" s="200"/>
      <c r="H127" s="203">
        <v>288.60000000000002</v>
      </c>
      <c r="I127" s="204"/>
      <c r="J127" s="200"/>
      <c r="K127" s="200"/>
      <c r="L127" s="205"/>
      <c r="M127" s="206"/>
      <c r="N127" s="207"/>
      <c r="O127" s="207"/>
      <c r="P127" s="207"/>
      <c r="Q127" s="207"/>
      <c r="R127" s="207"/>
      <c r="S127" s="207"/>
      <c r="T127" s="208"/>
      <c r="AT127" s="209" t="s">
        <v>147</v>
      </c>
      <c r="AU127" s="209" t="s">
        <v>82</v>
      </c>
      <c r="AV127" s="13" t="s">
        <v>82</v>
      </c>
      <c r="AW127" s="13" t="s">
        <v>35</v>
      </c>
      <c r="AX127" s="13" t="s">
        <v>73</v>
      </c>
      <c r="AY127" s="209" t="s">
        <v>132</v>
      </c>
    </row>
    <row r="128" spans="1:65" s="13" customFormat="1" ht="11.25">
      <c r="B128" s="199"/>
      <c r="C128" s="200"/>
      <c r="D128" s="191" t="s">
        <v>147</v>
      </c>
      <c r="E128" s="201" t="s">
        <v>19</v>
      </c>
      <c r="F128" s="202" t="s">
        <v>423</v>
      </c>
      <c r="G128" s="200"/>
      <c r="H128" s="203">
        <v>132.1</v>
      </c>
      <c r="I128" s="204"/>
      <c r="J128" s="200"/>
      <c r="K128" s="200"/>
      <c r="L128" s="205"/>
      <c r="M128" s="206"/>
      <c r="N128" s="207"/>
      <c r="O128" s="207"/>
      <c r="P128" s="207"/>
      <c r="Q128" s="207"/>
      <c r="R128" s="207"/>
      <c r="S128" s="207"/>
      <c r="T128" s="208"/>
      <c r="AT128" s="209" t="s">
        <v>147</v>
      </c>
      <c r="AU128" s="209" t="s">
        <v>82</v>
      </c>
      <c r="AV128" s="13" t="s">
        <v>82</v>
      </c>
      <c r="AW128" s="13" t="s">
        <v>35</v>
      </c>
      <c r="AX128" s="13" t="s">
        <v>73</v>
      </c>
      <c r="AY128" s="209" t="s">
        <v>132</v>
      </c>
    </row>
    <row r="129" spans="1:65" s="13" customFormat="1" ht="11.25">
      <c r="B129" s="199"/>
      <c r="C129" s="200"/>
      <c r="D129" s="191" t="s">
        <v>147</v>
      </c>
      <c r="E129" s="201" t="s">
        <v>19</v>
      </c>
      <c r="F129" s="202" t="s">
        <v>424</v>
      </c>
      <c r="G129" s="200"/>
      <c r="H129" s="203">
        <v>8</v>
      </c>
      <c r="I129" s="204"/>
      <c r="J129" s="200"/>
      <c r="K129" s="200"/>
      <c r="L129" s="205"/>
      <c r="M129" s="206"/>
      <c r="N129" s="207"/>
      <c r="O129" s="207"/>
      <c r="P129" s="207"/>
      <c r="Q129" s="207"/>
      <c r="R129" s="207"/>
      <c r="S129" s="207"/>
      <c r="T129" s="208"/>
      <c r="AT129" s="209" t="s">
        <v>147</v>
      </c>
      <c r="AU129" s="209" t="s">
        <v>82</v>
      </c>
      <c r="AV129" s="13" t="s">
        <v>82</v>
      </c>
      <c r="AW129" s="13" t="s">
        <v>35</v>
      </c>
      <c r="AX129" s="13" t="s">
        <v>73</v>
      </c>
      <c r="AY129" s="209" t="s">
        <v>132</v>
      </c>
    </row>
    <row r="130" spans="1:65" s="14" customFormat="1" ht="11.25">
      <c r="B130" s="210"/>
      <c r="C130" s="211"/>
      <c r="D130" s="191" t="s">
        <v>147</v>
      </c>
      <c r="E130" s="212" t="s">
        <v>19</v>
      </c>
      <c r="F130" s="213" t="s">
        <v>150</v>
      </c>
      <c r="G130" s="211"/>
      <c r="H130" s="214">
        <v>428.7</v>
      </c>
      <c r="I130" s="215"/>
      <c r="J130" s="211"/>
      <c r="K130" s="211"/>
      <c r="L130" s="216"/>
      <c r="M130" s="217"/>
      <c r="N130" s="218"/>
      <c r="O130" s="218"/>
      <c r="P130" s="218"/>
      <c r="Q130" s="218"/>
      <c r="R130" s="218"/>
      <c r="S130" s="218"/>
      <c r="T130" s="219"/>
      <c r="AT130" s="220" t="s">
        <v>147</v>
      </c>
      <c r="AU130" s="220" t="s">
        <v>82</v>
      </c>
      <c r="AV130" s="14" t="s">
        <v>139</v>
      </c>
      <c r="AW130" s="14" t="s">
        <v>35</v>
      </c>
      <c r="AX130" s="14" t="s">
        <v>80</v>
      </c>
      <c r="AY130" s="220" t="s">
        <v>132</v>
      </c>
    </row>
    <row r="131" spans="1:65" s="2" customFormat="1" ht="16.5" customHeight="1">
      <c r="A131" s="34"/>
      <c r="B131" s="35"/>
      <c r="C131" s="178" t="s">
        <v>207</v>
      </c>
      <c r="D131" s="178" t="s">
        <v>134</v>
      </c>
      <c r="E131" s="179" t="s">
        <v>425</v>
      </c>
      <c r="F131" s="180" t="s">
        <v>426</v>
      </c>
      <c r="G131" s="181" t="s">
        <v>427</v>
      </c>
      <c r="H131" s="182">
        <v>24.895</v>
      </c>
      <c r="I131" s="183"/>
      <c r="J131" s="184">
        <f>ROUND(I131*H131,2)</f>
        <v>0</v>
      </c>
      <c r="K131" s="180" t="s">
        <v>474</v>
      </c>
      <c r="L131" s="39"/>
      <c r="M131" s="185" t="s">
        <v>19</v>
      </c>
      <c r="N131" s="186" t="s">
        <v>44</v>
      </c>
      <c r="O131" s="64"/>
      <c r="P131" s="187">
        <f>O131*H131</f>
        <v>0</v>
      </c>
      <c r="Q131" s="187">
        <v>0</v>
      </c>
      <c r="R131" s="187">
        <f>Q131*H131</f>
        <v>0</v>
      </c>
      <c r="S131" s="187">
        <v>0</v>
      </c>
      <c r="T131" s="188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189" t="s">
        <v>139</v>
      </c>
      <c r="AT131" s="189" t="s">
        <v>134</v>
      </c>
      <c r="AU131" s="189" t="s">
        <v>82</v>
      </c>
      <c r="AY131" s="17" t="s">
        <v>132</v>
      </c>
      <c r="BE131" s="190">
        <f>IF(N131="základní",J131,0)</f>
        <v>0</v>
      </c>
      <c r="BF131" s="190">
        <f>IF(N131="snížená",J131,0)</f>
        <v>0</v>
      </c>
      <c r="BG131" s="190">
        <f>IF(N131="zákl. přenesená",J131,0)</f>
        <v>0</v>
      </c>
      <c r="BH131" s="190">
        <f>IF(N131="sníž. přenesená",J131,0)</f>
        <v>0</v>
      </c>
      <c r="BI131" s="190">
        <f>IF(N131="nulová",J131,0)</f>
        <v>0</v>
      </c>
      <c r="BJ131" s="17" t="s">
        <v>80</v>
      </c>
      <c r="BK131" s="190">
        <f>ROUND(I131*H131,2)</f>
        <v>0</v>
      </c>
      <c r="BL131" s="17" t="s">
        <v>139</v>
      </c>
      <c r="BM131" s="189" t="s">
        <v>428</v>
      </c>
    </row>
    <row r="132" spans="1:65" s="2" customFormat="1" ht="11.25">
      <c r="A132" s="34"/>
      <c r="B132" s="35"/>
      <c r="C132" s="36"/>
      <c r="D132" s="191" t="s">
        <v>141</v>
      </c>
      <c r="E132" s="36"/>
      <c r="F132" s="192" t="s">
        <v>429</v>
      </c>
      <c r="G132" s="36"/>
      <c r="H132" s="36"/>
      <c r="I132" s="193"/>
      <c r="J132" s="36"/>
      <c r="K132" s="36"/>
      <c r="L132" s="39"/>
      <c r="M132" s="194"/>
      <c r="N132" s="195"/>
      <c r="O132" s="64"/>
      <c r="P132" s="64"/>
      <c r="Q132" s="64"/>
      <c r="R132" s="64"/>
      <c r="S132" s="64"/>
      <c r="T132" s="65"/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T132" s="17" t="s">
        <v>141</v>
      </c>
      <c r="AU132" s="17" t="s">
        <v>82</v>
      </c>
    </row>
    <row r="133" spans="1:65" s="2" customFormat="1" ht="11.25">
      <c r="A133" s="34"/>
      <c r="B133" s="35"/>
      <c r="C133" s="36"/>
      <c r="D133" s="196" t="s">
        <v>143</v>
      </c>
      <c r="E133" s="36"/>
      <c r="F133" s="197" t="s">
        <v>483</v>
      </c>
      <c r="G133" s="36"/>
      <c r="H133" s="36"/>
      <c r="I133" s="193"/>
      <c r="J133" s="36"/>
      <c r="K133" s="36"/>
      <c r="L133" s="39"/>
      <c r="M133" s="194"/>
      <c r="N133" s="195"/>
      <c r="O133" s="64"/>
      <c r="P133" s="64"/>
      <c r="Q133" s="64"/>
      <c r="R133" s="64"/>
      <c r="S133" s="64"/>
      <c r="T133" s="65"/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T133" s="17" t="s">
        <v>143</v>
      </c>
      <c r="AU133" s="17" t="s">
        <v>82</v>
      </c>
    </row>
    <row r="134" spans="1:65" s="2" customFormat="1" ht="19.5">
      <c r="A134" s="34"/>
      <c r="B134" s="35"/>
      <c r="C134" s="36"/>
      <c r="D134" s="191" t="s">
        <v>145</v>
      </c>
      <c r="E134" s="36"/>
      <c r="F134" s="198" t="s">
        <v>431</v>
      </c>
      <c r="G134" s="36"/>
      <c r="H134" s="36"/>
      <c r="I134" s="193"/>
      <c r="J134" s="36"/>
      <c r="K134" s="36"/>
      <c r="L134" s="39"/>
      <c r="M134" s="194"/>
      <c r="N134" s="195"/>
      <c r="O134" s="64"/>
      <c r="P134" s="64"/>
      <c r="Q134" s="64"/>
      <c r="R134" s="64"/>
      <c r="S134" s="64"/>
      <c r="T134" s="65"/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T134" s="17" t="s">
        <v>145</v>
      </c>
      <c r="AU134" s="17" t="s">
        <v>82</v>
      </c>
    </row>
    <row r="135" spans="1:65" s="13" customFormat="1" ht="11.25">
      <c r="B135" s="199"/>
      <c r="C135" s="200"/>
      <c r="D135" s="191" t="s">
        <v>147</v>
      </c>
      <c r="E135" s="201" t="s">
        <v>19</v>
      </c>
      <c r="F135" s="202" t="s">
        <v>432</v>
      </c>
      <c r="G135" s="200"/>
      <c r="H135" s="203">
        <v>24.895</v>
      </c>
      <c r="I135" s="204"/>
      <c r="J135" s="200"/>
      <c r="K135" s="200"/>
      <c r="L135" s="205"/>
      <c r="M135" s="206"/>
      <c r="N135" s="207"/>
      <c r="O135" s="207"/>
      <c r="P135" s="207"/>
      <c r="Q135" s="207"/>
      <c r="R135" s="207"/>
      <c r="S135" s="207"/>
      <c r="T135" s="208"/>
      <c r="AT135" s="209" t="s">
        <v>147</v>
      </c>
      <c r="AU135" s="209" t="s">
        <v>82</v>
      </c>
      <c r="AV135" s="13" t="s">
        <v>82</v>
      </c>
      <c r="AW135" s="13" t="s">
        <v>35</v>
      </c>
      <c r="AX135" s="13" t="s">
        <v>80</v>
      </c>
      <c r="AY135" s="209" t="s">
        <v>132</v>
      </c>
    </row>
    <row r="136" spans="1:65" s="2" customFormat="1" ht="16.5" customHeight="1">
      <c r="A136" s="34"/>
      <c r="B136" s="35"/>
      <c r="C136" s="178" t="s">
        <v>215</v>
      </c>
      <c r="D136" s="178" t="s">
        <v>134</v>
      </c>
      <c r="E136" s="179" t="s">
        <v>433</v>
      </c>
      <c r="F136" s="180" t="s">
        <v>434</v>
      </c>
      <c r="G136" s="181" t="s">
        <v>308</v>
      </c>
      <c r="H136" s="182">
        <v>428.7</v>
      </c>
      <c r="I136" s="183"/>
      <c r="J136" s="184">
        <f>ROUND(I136*H136,2)</f>
        <v>0</v>
      </c>
      <c r="K136" s="180" t="s">
        <v>482</v>
      </c>
      <c r="L136" s="39"/>
      <c r="M136" s="185" t="s">
        <v>19</v>
      </c>
      <c r="N136" s="186" t="s">
        <v>44</v>
      </c>
      <c r="O136" s="64"/>
      <c r="P136" s="187">
        <f>O136*H136</f>
        <v>0</v>
      </c>
      <c r="Q136" s="187">
        <v>0</v>
      </c>
      <c r="R136" s="187">
        <f>Q136*H136</f>
        <v>0</v>
      </c>
      <c r="S136" s="187">
        <v>0</v>
      </c>
      <c r="T136" s="188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189" t="s">
        <v>139</v>
      </c>
      <c r="AT136" s="189" t="s">
        <v>134</v>
      </c>
      <c r="AU136" s="189" t="s">
        <v>82</v>
      </c>
      <c r="AY136" s="17" t="s">
        <v>132</v>
      </c>
      <c r="BE136" s="190">
        <f>IF(N136="základní",J136,0)</f>
        <v>0</v>
      </c>
      <c r="BF136" s="190">
        <f>IF(N136="snížená",J136,0)</f>
        <v>0</v>
      </c>
      <c r="BG136" s="190">
        <f>IF(N136="zákl. přenesená",J136,0)</f>
        <v>0</v>
      </c>
      <c r="BH136" s="190">
        <f>IF(N136="sníž. přenesená",J136,0)</f>
        <v>0</v>
      </c>
      <c r="BI136" s="190">
        <f>IF(N136="nulová",J136,0)</f>
        <v>0</v>
      </c>
      <c r="BJ136" s="17" t="s">
        <v>80</v>
      </c>
      <c r="BK136" s="190">
        <f>ROUND(I136*H136,2)</f>
        <v>0</v>
      </c>
      <c r="BL136" s="17" t="s">
        <v>139</v>
      </c>
      <c r="BM136" s="189" t="s">
        <v>435</v>
      </c>
    </row>
    <row r="137" spans="1:65" s="2" customFormat="1" ht="11.25">
      <c r="A137" s="34"/>
      <c r="B137" s="35"/>
      <c r="C137" s="36"/>
      <c r="D137" s="191" t="s">
        <v>141</v>
      </c>
      <c r="E137" s="36"/>
      <c r="F137" s="192" t="s">
        <v>436</v>
      </c>
      <c r="G137" s="36"/>
      <c r="H137" s="36"/>
      <c r="I137" s="193"/>
      <c r="J137" s="36"/>
      <c r="K137" s="36"/>
      <c r="L137" s="39"/>
      <c r="M137" s="194"/>
      <c r="N137" s="195"/>
      <c r="O137" s="64"/>
      <c r="P137" s="64"/>
      <c r="Q137" s="64"/>
      <c r="R137" s="64"/>
      <c r="S137" s="64"/>
      <c r="T137" s="65"/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T137" s="17" t="s">
        <v>141</v>
      </c>
      <c r="AU137" s="17" t="s">
        <v>82</v>
      </c>
    </row>
    <row r="138" spans="1:65" s="2" customFormat="1" ht="19.5">
      <c r="A138" s="34"/>
      <c r="B138" s="35"/>
      <c r="C138" s="36"/>
      <c r="D138" s="191" t="s">
        <v>145</v>
      </c>
      <c r="E138" s="36"/>
      <c r="F138" s="198" t="s">
        <v>438</v>
      </c>
      <c r="G138" s="36"/>
      <c r="H138" s="36"/>
      <c r="I138" s="193"/>
      <c r="J138" s="36"/>
      <c r="K138" s="36"/>
      <c r="L138" s="39"/>
      <c r="M138" s="194"/>
      <c r="N138" s="195"/>
      <c r="O138" s="64"/>
      <c r="P138" s="64"/>
      <c r="Q138" s="64"/>
      <c r="R138" s="64"/>
      <c r="S138" s="64"/>
      <c r="T138" s="65"/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T138" s="17" t="s">
        <v>145</v>
      </c>
      <c r="AU138" s="17" t="s">
        <v>82</v>
      </c>
    </row>
    <row r="139" spans="1:65" s="2" customFormat="1" ht="21.75" customHeight="1">
      <c r="A139" s="34"/>
      <c r="B139" s="35"/>
      <c r="C139" s="178" t="s">
        <v>222</v>
      </c>
      <c r="D139" s="178" t="s">
        <v>134</v>
      </c>
      <c r="E139" s="179" t="s">
        <v>180</v>
      </c>
      <c r="F139" s="180" t="s">
        <v>484</v>
      </c>
      <c r="G139" s="181" t="s">
        <v>182</v>
      </c>
      <c r="H139" s="182">
        <v>276</v>
      </c>
      <c r="I139" s="183"/>
      <c r="J139" s="184">
        <f>ROUND(I139*H139,2)</f>
        <v>0</v>
      </c>
      <c r="K139" s="180" t="s">
        <v>474</v>
      </c>
      <c r="L139" s="39"/>
      <c r="M139" s="185" t="s">
        <v>19</v>
      </c>
      <c r="N139" s="186" t="s">
        <v>44</v>
      </c>
      <c r="O139" s="64"/>
      <c r="P139" s="187">
        <f>O139*H139</f>
        <v>0</v>
      </c>
      <c r="Q139" s="187">
        <v>0</v>
      </c>
      <c r="R139" s="187">
        <f>Q139*H139</f>
        <v>0</v>
      </c>
      <c r="S139" s="187">
        <v>0</v>
      </c>
      <c r="T139" s="188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189" t="s">
        <v>139</v>
      </c>
      <c r="AT139" s="189" t="s">
        <v>134</v>
      </c>
      <c r="AU139" s="189" t="s">
        <v>82</v>
      </c>
      <c r="AY139" s="17" t="s">
        <v>132</v>
      </c>
      <c r="BE139" s="190">
        <f>IF(N139="základní",J139,0)</f>
        <v>0</v>
      </c>
      <c r="BF139" s="190">
        <f>IF(N139="snížená",J139,0)</f>
        <v>0</v>
      </c>
      <c r="BG139" s="190">
        <f>IF(N139="zákl. přenesená",J139,0)</f>
        <v>0</v>
      </c>
      <c r="BH139" s="190">
        <f>IF(N139="sníž. přenesená",J139,0)</f>
        <v>0</v>
      </c>
      <c r="BI139" s="190">
        <f>IF(N139="nulová",J139,0)</f>
        <v>0</v>
      </c>
      <c r="BJ139" s="17" t="s">
        <v>80</v>
      </c>
      <c r="BK139" s="190">
        <f>ROUND(I139*H139,2)</f>
        <v>0</v>
      </c>
      <c r="BL139" s="17" t="s">
        <v>139</v>
      </c>
      <c r="BM139" s="189" t="s">
        <v>439</v>
      </c>
    </row>
    <row r="140" spans="1:65" s="2" customFormat="1" ht="19.5">
      <c r="A140" s="34"/>
      <c r="B140" s="35"/>
      <c r="C140" s="36"/>
      <c r="D140" s="191" t="s">
        <v>141</v>
      </c>
      <c r="E140" s="36"/>
      <c r="F140" s="192" t="s">
        <v>184</v>
      </c>
      <c r="G140" s="36"/>
      <c r="H140" s="36"/>
      <c r="I140" s="193"/>
      <c r="J140" s="36"/>
      <c r="K140" s="36"/>
      <c r="L140" s="39"/>
      <c r="M140" s="194"/>
      <c r="N140" s="195"/>
      <c r="O140" s="64"/>
      <c r="P140" s="64"/>
      <c r="Q140" s="64"/>
      <c r="R140" s="64"/>
      <c r="S140" s="64"/>
      <c r="T140" s="65"/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T140" s="17" t="s">
        <v>141</v>
      </c>
      <c r="AU140" s="17" t="s">
        <v>82</v>
      </c>
    </row>
    <row r="141" spans="1:65" s="2" customFormat="1" ht="11.25">
      <c r="A141" s="34"/>
      <c r="B141" s="35"/>
      <c r="C141" s="36"/>
      <c r="D141" s="196" t="s">
        <v>143</v>
      </c>
      <c r="E141" s="36"/>
      <c r="F141" s="197" t="s">
        <v>485</v>
      </c>
      <c r="G141" s="36"/>
      <c r="H141" s="36"/>
      <c r="I141" s="193"/>
      <c r="J141" s="36"/>
      <c r="K141" s="36"/>
      <c r="L141" s="39"/>
      <c r="M141" s="194"/>
      <c r="N141" s="195"/>
      <c r="O141" s="64"/>
      <c r="P141" s="64"/>
      <c r="Q141" s="64"/>
      <c r="R141" s="64"/>
      <c r="S141" s="64"/>
      <c r="T141" s="65"/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T141" s="17" t="s">
        <v>143</v>
      </c>
      <c r="AU141" s="17" t="s">
        <v>82</v>
      </c>
    </row>
    <row r="142" spans="1:65" s="2" customFormat="1" ht="19.5">
      <c r="A142" s="34"/>
      <c r="B142" s="35"/>
      <c r="C142" s="36"/>
      <c r="D142" s="191" t="s">
        <v>145</v>
      </c>
      <c r="E142" s="36"/>
      <c r="F142" s="198" t="s">
        <v>440</v>
      </c>
      <c r="G142" s="36"/>
      <c r="H142" s="36"/>
      <c r="I142" s="193"/>
      <c r="J142" s="36"/>
      <c r="K142" s="36"/>
      <c r="L142" s="39"/>
      <c r="M142" s="194"/>
      <c r="N142" s="195"/>
      <c r="O142" s="64"/>
      <c r="P142" s="64"/>
      <c r="Q142" s="64"/>
      <c r="R142" s="64"/>
      <c r="S142" s="64"/>
      <c r="T142" s="65"/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T142" s="17" t="s">
        <v>145</v>
      </c>
      <c r="AU142" s="17" t="s">
        <v>82</v>
      </c>
    </row>
    <row r="143" spans="1:65" s="13" customFormat="1" ht="11.25">
      <c r="B143" s="199"/>
      <c r="C143" s="200"/>
      <c r="D143" s="191" t="s">
        <v>147</v>
      </c>
      <c r="E143" s="201" t="s">
        <v>19</v>
      </c>
      <c r="F143" s="202" t="s">
        <v>441</v>
      </c>
      <c r="G143" s="200"/>
      <c r="H143" s="203">
        <v>132</v>
      </c>
      <c r="I143" s="204"/>
      <c r="J143" s="200"/>
      <c r="K143" s="200"/>
      <c r="L143" s="205"/>
      <c r="M143" s="206"/>
      <c r="N143" s="207"/>
      <c r="O143" s="207"/>
      <c r="P143" s="207"/>
      <c r="Q143" s="207"/>
      <c r="R143" s="207"/>
      <c r="S143" s="207"/>
      <c r="T143" s="208"/>
      <c r="AT143" s="209" t="s">
        <v>147</v>
      </c>
      <c r="AU143" s="209" t="s">
        <v>82</v>
      </c>
      <c r="AV143" s="13" t="s">
        <v>82</v>
      </c>
      <c r="AW143" s="13" t="s">
        <v>35</v>
      </c>
      <c r="AX143" s="13" t="s">
        <v>73</v>
      </c>
      <c r="AY143" s="209" t="s">
        <v>132</v>
      </c>
    </row>
    <row r="144" spans="1:65" s="13" customFormat="1" ht="11.25">
      <c r="B144" s="199"/>
      <c r="C144" s="200"/>
      <c r="D144" s="191" t="s">
        <v>147</v>
      </c>
      <c r="E144" s="201" t="s">
        <v>19</v>
      </c>
      <c r="F144" s="202" t="s">
        <v>442</v>
      </c>
      <c r="G144" s="200"/>
      <c r="H144" s="203">
        <v>144</v>
      </c>
      <c r="I144" s="204"/>
      <c r="J144" s="200"/>
      <c r="K144" s="200"/>
      <c r="L144" s="205"/>
      <c r="M144" s="206"/>
      <c r="N144" s="207"/>
      <c r="O144" s="207"/>
      <c r="P144" s="207"/>
      <c r="Q144" s="207"/>
      <c r="R144" s="207"/>
      <c r="S144" s="207"/>
      <c r="T144" s="208"/>
      <c r="AT144" s="209" t="s">
        <v>147</v>
      </c>
      <c r="AU144" s="209" t="s">
        <v>82</v>
      </c>
      <c r="AV144" s="13" t="s">
        <v>82</v>
      </c>
      <c r="AW144" s="13" t="s">
        <v>35</v>
      </c>
      <c r="AX144" s="13" t="s">
        <v>73</v>
      </c>
      <c r="AY144" s="209" t="s">
        <v>132</v>
      </c>
    </row>
    <row r="145" spans="1:65" s="14" customFormat="1" ht="11.25">
      <c r="B145" s="210"/>
      <c r="C145" s="211"/>
      <c r="D145" s="191" t="s">
        <v>147</v>
      </c>
      <c r="E145" s="212" t="s">
        <v>19</v>
      </c>
      <c r="F145" s="213" t="s">
        <v>150</v>
      </c>
      <c r="G145" s="211"/>
      <c r="H145" s="214">
        <v>276</v>
      </c>
      <c r="I145" s="215"/>
      <c r="J145" s="211"/>
      <c r="K145" s="211"/>
      <c r="L145" s="216"/>
      <c r="M145" s="217"/>
      <c r="N145" s="218"/>
      <c r="O145" s="218"/>
      <c r="P145" s="218"/>
      <c r="Q145" s="218"/>
      <c r="R145" s="218"/>
      <c r="S145" s="218"/>
      <c r="T145" s="219"/>
      <c r="AT145" s="220" t="s">
        <v>147</v>
      </c>
      <c r="AU145" s="220" t="s">
        <v>82</v>
      </c>
      <c r="AV145" s="14" t="s">
        <v>139</v>
      </c>
      <c r="AW145" s="14" t="s">
        <v>35</v>
      </c>
      <c r="AX145" s="14" t="s">
        <v>80</v>
      </c>
      <c r="AY145" s="220" t="s">
        <v>132</v>
      </c>
    </row>
    <row r="146" spans="1:65" s="2" customFormat="1" ht="16.5" customHeight="1">
      <c r="A146" s="34"/>
      <c r="B146" s="35"/>
      <c r="C146" s="178" t="s">
        <v>235</v>
      </c>
      <c r="D146" s="178" t="s">
        <v>134</v>
      </c>
      <c r="E146" s="179" t="s">
        <v>190</v>
      </c>
      <c r="F146" s="180" t="s">
        <v>486</v>
      </c>
      <c r="G146" s="181" t="s">
        <v>182</v>
      </c>
      <c r="H146" s="182">
        <v>144</v>
      </c>
      <c r="I146" s="183"/>
      <c r="J146" s="184">
        <f>ROUND(I146*H146,2)</f>
        <v>0</v>
      </c>
      <c r="K146" s="180" t="s">
        <v>474</v>
      </c>
      <c r="L146" s="39"/>
      <c r="M146" s="185" t="s">
        <v>19</v>
      </c>
      <c r="N146" s="186" t="s">
        <v>44</v>
      </c>
      <c r="O146" s="64"/>
      <c r="P146" s="187">
        <f>O146*H146</f>
        <v>0</v>
      </c>
      <c r="Q146" s="187">
        <v>0</v>
      </c>
      <c r="R146" s="187">
        <f>Q146*H146</f>
        <v>0</v>
      </c>
      <c r="S146" s="187">
        <v>0</v>
      </c>
      <c r="T146" s="188">
        <f>S146*H146</f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189" t="s">
        <v>139</v>
      </c>
      <c r="AT146" s="189" t="s">
        <v>134</v>
      </c>
      <c r="AU146" s="189" t="s">
        <v>82</v>
      </c>
      <c r="AY146" s="17" t="s">
        <v>132</v>
      </c>
      <c r="BE146" s="190">
        <f>IF(N146="základní",J146,0)</f>
        <v>0</v>
      </c>
      <c r="BF146" s="190">
        <f>IF(N146="snížená",J146,0)</f>
        <v>0</v>
      </c>
      <c r="BG146" s="190">
        <f>IF(N146="zákl. přenesená",J146,0)</f>
        <v>0</v>
      </c>
      <c r="BH146" s="190">
        <f>IF(N146="sníž. přenesená",J146,0)</f>
        <v>0</v>
      </c>
      <c r="BI146" s="190">
        <f>IF(N146="nulová",J146,0)</f>
        <v>0</v>
      </c>
      <c r="BJ146" s="17" t="s">
        <v>80</v>
      </c>
      <c r="BK146" s="190">
        <f>ROUND(I146*H146,2)</f>
        <v>0</v>
      </c>
      <c r="BL146" s="17" t="s">
        <v>139</v>
      </c>
      <c r="BM146" s="189" t="s">
        <v>443</v>
      </c>
    </row>
    <row r="147" spans="1:65" s="2" customFormat="1" ht="11.25">
      <c r="A147" s="34"/>
      <c r="B147" s="35"/>
      <c r="C147" s="36"/>
      <c r="D147" s="191" t="s">
        <v>141</v>
      </c>
      <c r="E147" s="36"/>
      <c r="F147" s="192" t="s">
        <v>193</v>
      </c>
      <c r="G147" s="36"/>
      <c r="H147" s="36"/>
      <c r="I147" s="193"/>
      <c r="J147" s="36"/>
      <c r="K147" s="36"/>
      <c r="L147" s="39"/>
      <c r="M147" s="194"/>
      <c r="N147" s="195"/>
      <c r="O147" s="64"/>
      <c r="P147" s="64"/>
      <c r="Q147" s="64"/>
      <c r="R147" s="64"/>
      <c r="S147" s="64"/>
      <c r="T147" s="65"/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T147" s="17" t="s">
        <v>141</v>
      </c>
      <c r="AU147" s="17" t="s">
        <v>82</v>
      </c>
    </row>
    <row r="148" spans="1:65" s="2" customFormat="1" ht="11.25">
      <c r="A148" s="34"/>
      <c r="B148" s="35"/>
      <c r="C148" s="36"/>
      <c r="D148" s="196" t="s">
        <v>143</v>
      </c>
      <c r="E148" s="36"/>
      <c r="F148" s="197" t="s">
        <v>487</v>
      </c>
      <c r="G148" s="36"/>
      <c r="H148" s="36"/>
      <c r="I148" s="193"/>
      <c r="J148" s="36"/>
      <c r="K148" s="36"/>
      <c r="L148" s="39"/>
      <c r="M148" s="194"/>
      <c r="N148" s="195"/>
      <c r="O148" s="64"/>
      <c r="P148" s="64"/>
      <c r="Q148" s="64"/>
      <c r="R148" s="64"/>
      <c r="S148" s="64"/>
      <c r="T148" s="65"/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T148" s="17" t="s">
        <v>143</v>
      </c>
      <c r="AU148" s="17" t="s">
        <v>82</v>
      </c>
    </row>
    <row r="149" spans="1:65" s="2" customFormat="1" ht="19.5">
      <c r="A149" s="34"/>
      <c r="B149" s="35"/>
      <c r="C149" s="36"/>
      <c r="D149" s="191" t="s">
        <v>145</v>
      </c>
      <c r="E149" s="36"/>
      <c r="F149" s="198" t="s">
        <v>444</v>
      </c>
      <c r="G149" s="36"/>
      <c r="H149" s="36"/>
      <c r="I149" s="193"/>
      <c r="J149" s="36"/>
      <c r="K149" s="36"/>
      <c r="L149" s="39"/>
      <c r="M149" s="194"/>
      <c r="N149" s="195"/>
      <c r="O149" s="64"/>
      <c r="P149" s="64"/>
      <c r="Q149" s="64"/>
      <c r="R149" s="64"/>
      <c r="S149" s="64"/>
      <c r="T149" s="65"/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T149" s="17" t="s">
        <v>145</v>
      </c>
      <c r="AU149" s="17" t="s">
        <v>82</v>
      </c>
    </row>
    <row r="150" spans="1:65" s="13" customFormat="1" ht="11.25">
      <c r="B150" s="199"/>
      <c r="C150" s="200"/>
      <c r="D150" s="191" t="s">
        <v>147</v>
      </c>
      <c r="E150" s="201" t="s">
        <v>19</v>
      </c>
      <c r="F150" s="202" t="s">
        <v>445</v>
      </c>
      <c r="G150" s="200"/>
      <c r="H150" s="203">
        <v>144</v>
      </c>
      <c r="I150" s="204"/>
      <c r="J150" s="200"/>
      <c r="K150" s="200"/>
      <c r="L150" s="205"/>
      <c r="M150" s="206"/>
      <c r="N150" s="207"/>
      <c r="O150" s="207"/>
      <c r="P150" s="207"/>
      <c r="Q150" s="207"/>
      <c r="R150" s="207"/>
      <c r="S150" s="207"/>
      <c r="T150" s="208"/>
      <c r="AT150" s="209" t="s">
        <v>147</v>
      </c>
      <c r="AU150" s="209" t="s">
        <v>82</v>
      </c>
      <c r="AV150" s="13" t="s">
        <v>82</v>
      </c>
      <c r="AW150" s="13" t="s">
        <v>35</v>
      </c>
      <c r="AX150" s="13" t="s">
        <v>80</v>
      </c>
      <c r="AY150" s="209" t="s">
        <v>132</v>
      </c>
    </row>
    <row r="151" spans="1:65" s="2" customFormat="1" ht="16.5" customHeight="1">
      <c r="A151" s="34"/>
      <c r="B151" s="35"/>
      <c r="C151" s="221" t="s">
        <v>242</v>
      </c>
      <c r="D151" s="221" t="s">
        <v>171</v>
      </c>
      <c r="E151" s="222" t="s">
        <v>197</v>
      </c>
      <c r="F151" s="223" t="s">
        <v>198</v>
      </c>
      <c r="G151" s="224" t="s">
        <v>182</v>
      </c>
      <c r="H151" s="225">
        <v>129</v>
      </c>
      <c r="I151" s="226"/>
      <c r="J151" s="227">
        <f>ROUND(I151*H151,2)</f>
        <v>0</v>
      </c>
      <c r="K151" s="223" t="s">
        <v>19</v>
      </c>
      <c r="L151" s="228"/>
      <c r="M151" s="229" t="s">
        <v>19</v>
      </c>
      <c r="N151" s="230" t="s">
        <v>44</v>
      </c>
      <c r="O151" s="64"/>
      <c r="P151" s="187">
        <f>O151*H151</f>
        <v>0</v>
      </c>
      <c r="Q151" s="187">
        <v>0</v>
      </c>
      <c r="R151" s="187">
        <f>Q151*H151</f>
        <v>0</v>
      </c>
      <c r="S151" s="187">
        <v>0</v>
      </c>
      <c r="T151" s="188">
        <f>S151*H151</f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189" t="s">
        <v>175</v>
      </c>
      <c r="AT151" s="189" t="s">
        <v>171</v>
      </c>
      <c r="AU151" s="189" t="s">
        <v>82</v>
      </c>
      <c r="AY151" s="17" t="s">
        <v>132</v>
      </c>
      <c r="BE151" s="190">
        <f>IF(N151="základní",J151,0)</f>
        <v>0</v>
      </c>
      <c r="BF151" s="190">
        <f>IF(N151="snížená",J151,0)</f>
        <v>0</v>
      </c>
      <c r="BG151" s="190">
        <f>IF(N151="zákl. přenesená",J151,0)</f>
        <v>0</v>
      </c>
      <c r="BH151" s="190">
        <f>IF(N151="sníž. přenesená",J151,0)</f>
        <v>0</v>
      </c>
      <c r="BI151" s="190">
        <f>IF(N151="nulová",J151,0)</f>
        <v>0</v>
      </c>
      <c r="BJ151" s="17" t="s">
        <v>80</v>
      </c>
      <c r="BK151" s="190">
        <f>ROUND(I151*H151,2)</f>
        <v>0</v>
      </c>
      <c r="BL151" s="17" t="s">
        <v>139</v>
      </c>
      <c r="BM151" s="189" t="s">
        <v>446</v>
      </c>
    </row>
    <row r="152" spans="1:65" s="2" customFormat="1" ht="11.25">
      <c r="A152" s="34"/>
      <c r="B152" s="35"/>
      <c r="C152" s="36"/>
      <c r="D152" s="191" t="s">
        <v>141</v>
      </c>
      <c r="E152" s="36"/>
      <c r="F152" s="192" t="s">
        <v>198</v>
      </c>
      <c r="G152" s="36"/>
      <c r="H152" s="36"/>
      <c r="I152" s="193"/>
      <c r="J152" s="36"/>
      <c r="K152" s="36"/>
      <c r="L152" s="39"/>
      <c r="M152" s="194"/>
      <c r="N152" s="195"/>
      <c r="O152" s="64"/>
      <c r="P152" s="64"/>
      <c r="Q152" s="64"/>
      <c r="R152" s="64"/>
      <c r="S152" s="64"/>
      <c r="T152" s="65"/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T152" s="17" t="s">
        <v>141</v>
      </c>
      <c r="AU152" s="17" t="s">
        <v>82</v>
      </c>
    </row>
    <row r="153" spans="1:65" s="13" customFormat="1" ht="11.25">
      <c r="B153" s="199"/>
      <c r="C153" s="200"/>
      <c r="D153" s="191" t="s">
        <v>147</v>
      </c>
      <c r="E153" s="201" t="s">
        <v>19</v>
      </c>
      <c r="F153" s="202" t="s">
        <v>447</v>
      </c>
      <c r="G153" s="200"/>
      <c r="H153" s="203">
        <v>129</v>
      </c>
      <c r="I153" s="204"/>
      <c r="J153" s="200"/>
      <c r="K153" s="200"/>
      <c r="L153" s="205"/>
      <c r="M153" s="206"/>
      <c r="N153" s="207"/>
      <c r="O153" s="207"/>
      <c r="P153" s="207"/>
      <c r="Q153" s="207"/>
      <c r="R153" s="207"/>
      <c r="S153" s="207"/>
      <c r="T153" s="208"/>
      <c r="AT153" s="209" t="s">
        <v>147</v>
      </c>
      <c r="AU153" s="209" t="s">
        <v>82</v>
      </c>
      <c r="AV153" s="13" t="s">
        <v>82</v>
      </c>
      <c r="AW153" s="13" t="s">
        <v>35</v>
      </c>
      <c r="AX153" s="13" t="s">
        <v>80</v>
      </c>
      <c r="AY153" s="209" t="s">
        <v>132</v>
      </c>
    </row>
    <row r="154" spans="1:65" s="2" customFormat="1" ht="16.5" customHeight="1">
      <c r="A154" s="34"/>
      <c r="B154" s="35"/>
      <c r="C154" s="221" t="s">
        <v>248</v>
      </c>
      <c r="D154" s="221" t="s">
        <v>171</v>
      </c>
      <c r="E154" s="222" t="s">
        <v>448</v>
      </c>
      <c r="F154" s="223" t="s">
        <v>449</v>
      </c>
      <c r="G154" s="224" t="s">
        <v>182</v>
      </c>
      <c r="H154" s="225">
        <v>15</v>
      </c>
      <c r="I154" s="226"/>
      <c r="J154" s="227">
        <f>ROUND(I154*H154,2)</f>
        <v>0</v>
      </c>
      <c r="K154" s="223" t="s">
        <v>19</v>
      </c>
      <c r="L154" s="228"/>
      <c r="M154" s="229" t="s">
        <v>19</v>
      </c>
      <c r="N154" s="230" t="s">
        <v>44</v>
      </c>
      <c r="O154" s="64"/>
      <c r="P154" s="187">
        <f>O154*H154</f>
        <v>0</v>
      </c>
      <c r="Q154" s="187">
        <v>0</v>
      </c>
      <c r="R154" s="187">
        <f>Q154*H154</f>
        <v>0</v>
      </c>
      <c r="S154" s="187">
        <v>0</v>
      </c>
      <c r="T154" s="188">
        <f>S154*H154</f>
        <v>0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189" t="s">
        <v>175</v>
      </c>
      <c r="AT154" s="189" t="s">
        <v>171</v>
      </c>
      <c r="AU154" s="189" t="s">
        <v>82</v>
      </c>
      <c r="AY154" s="17" t="s">
        <v>132</v>
      </c>
      <c r="BE154" s="190">
        <f>IF(N154="základní",J154,0)</f>
        <v>0</v>
      </c>
      <c r="BF154" s="190">
        <f>IF(N154="snížená",J154,0)</f>
        <v>0</v>
      </c>
      <c r="BG154" s="190">
        <f>IF(N154="zákl. přenesená",J154,0)</f>
        <v>0</v>
      </c>
      <c r="BH154" s="190">
        <f>IF(N154="sníž. přenesená",J154,0)</f>
        <v>0</v>
      </c>
      <c r="BI154" s="190">
        <f>IF(N154="nulová",J154,0)</f>
        <v>0</v>
      </c>
      <c r="BJ154" s="17" t="s">
        <v>80</v>
      </c>
      <c r="BK154" s="190">
        <f>ROUND(I154*H154,2)</f>
        <v>0</v>
      </c>
      <c r="BL154" s="17" t="s">
        <v>139</v>
      </c>
      <c r="BM154" s="189" t="s">
        <v>450</v>
      </c>
    </row>
    <row r="155" spans="1:65" s="2" customFormat="1" ht="11.25">
      <c r="A155" s="34"/>
      <c r="B155" s="35"/>
      <c r="C155" s="36"/>
      <c r="D155" s="191" t="s">
        <v>141</v>
      </c>
      <c r="E155" s="36"/>
      <c r="F155" s="192" t="s">
        <v>449</v>
      </c>
      <c r="G155" s="36"/>
      <c r="H155" s="36"/>
      <c r="I155" s="193"/>
      <c r="J155" s="36"/>
      <c r="K155" s="36"/>
      <c r="L155" s="39"/>
      <c r="M155" s="194"/>
      <c r="N155" s="195"/>
      <c r="O155" s="64"/>
      <c r="P155" s="64"/>
      <c r="Q155" s="64"/>
      <c r="R155" s="64"/>
      <c r="S155" s="64"/>
      <c r="T155" s="65"/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T155" s="17" t="s">
        <v>141</v>
      </c>
      <c r="AU155" s="17" t="s">
        <v>82</v>
      </c>
    </row>
    <row r="156" spans="1:65" s="13" customFormat="1" ht="11.25">
      <c r="B156" s="199"/>
      <c r="C156" s="200"/>
      <c r="D156" s="191" t="s">
        <v>147</v>
      </c>
      <c r="E156" s="201" t="s">
        <v>19</v>
      </c>
      <c r="F156" s="202" t="s">
        <v>451</v>
      </c>
      <c r="G156" s="200"/>
      <c r="H156" s="203">
        <v>15</v>
      </c>
      <c r="I156" s="204"/>
      <c r="J156" s="200"/>
      <c r="K156" s="200"/>
      <c r="L156" s="205"/>
      <c r="M156" s="206"/>
      <c r="N156" s="207"/>
      <c r="O156" s="207"/>
      <c r="P156" s="207"/>
      <c r="Q156" s="207"/>
      <c r="R156" s="207"/>
      <c r="S156" s="207"/>
      <c r="T156" s="208"/>
      <c r="AT156" s="209" t="s">
        <v>147</v>
      </c>
      <c r="AU156" s="209" t="s">
        <v>82</v>
      </c>
      <c r="AV156" s="13" t="s">
        <v>82</v>
      </c>
      <c r="AW156" s="13" t="s">
        <v>35</v>
      </c>
      <c r="AX156" s="13" t="s">
        <v>80</v>
      </c>
      <c r="AY156" s="209" t="s">
        <v>132</v>
      </c>
    </row>
    <row r="157" spans="1:65" s="2" customFormat="1" ht="16.5" customHeight="1">
      <c r="A157" s="34"/>
      <c r="B157" s="35"/>
      <c r="C157" s="178" t="s">
        <v>8</v>
      </c>
      <c r="D157" s="178" t="s">
        <v>134</v>
      </c>
      <c r="E157" s="179" t="s">
        <v>216</v>
      </c>
      <c r="F157" s="180" t="s">
        <v>217</v>
      </c>
      <c r="G157" s="181" t="s">
        <v>182</v>
      </c>
      <c r="H157" s="182">
        <v>132</v>
      </c>
      <c r="I157" s="183"/>
      <c r="J157" s="184">
        <f>ROUND(I157*H157,2)</f>
        <v>0</v>
      </c>
      <c r="K157" s="180" t="s">
        <v>482</v>
      </c>
      <c r="L157" s="39"/>
      <c r="M157" s="185" t="s">
        <v>19</v>
      </c>
      <c r="N157" s="186" t="s">
        <v>44</v>
      </c>
      <c r="O157" s="64"/>
      <c r="P157" s="187">
        <f>O157*H157</f>
        <v>0</v>
      </c>
      <c r="Q157" s="187">
        <v>0</v>
      </c>
      <c r="R157" s="187">
        <f>Q157*H157</f>
        <v>0</v>
      </c>
      <c r="S157" s="187">
        <v>0</v>
      </c>
      <c r="T157" s="188">
        <f>S157*H157</f>
        <v>0</v>
      </c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189" t="s">
        <v>139</v>
      </c>
      <c r="AT157" s="189" t="s">
        <v>134</v>
      </c>
      <c r="AU157" s="189" t="s">
        <v>82</v>
      </c>
      <c r="AY157" s="17" t="s">
        <v>132</v>
      </c>
      <c r="BE157" s="190">
        <f>IF(N157="základní",J157,0)</f>
        <v>0</v>
      </c>
      <c r="BF157" s="190">
        <f>IF(N157="snížená",J157,0)</f>
        <v>0</v>
      </c>
      <c r="BG157" s="190">
        <f>IF(N157="zákl. přenesená",J157,0)</f>
        <v>0</v>
      </c>
      <c r="BH157" s="190">
        <f>IF(N157="sníž. přenesená",J157,0)</f>
        <v>0</v>
      </c>
      <c r="BI157" s="190">
        <f>IF(N157="nulová",J157,0)</f>
        <v>0</v>
      </c>
      <c r="BJ157" s="17" t="s">
        <v>80</v>
      </c>
      <c r="BK157" s="190">
        <f>ROUND(I157*H157,2)</f>
        <v>0</v>
      </c>
      <c r="BL157" s="17" t="s">
        <v>139</v>
      </c>
      <c r="BM157" s="189" t="s">
        <v>452</v>
      </c>
    </row>
    <row r="158" spans="1:65" s="2" customFormat="1" ht="11.25">
      <c r="A158" s="34"/>
      <c r="B158" s="35"/>
      <c r="C158" s="36"/>
      <c r="D158" s="191" t="s">
        <v>141</v>
      </c>
      <c r="E158" s="36"/>
      <c r="F158" s="192" t="s">
        <v>219</v>
      </c>
      <c r="G158" s="36"/>
      <c r="H158" s="36"/>
      <c r="I158" s="193"/>
      <c r="J158" s="36"/>
      <c r="K158" s="36"/>
      <c r="L158" s="39"/>
      <c r="M158" s="194"/>
      <c r="N158" s="195"/>
      <c r="O158" s="64"/>
      <c r="P158" s="64"/>
      <c r="Q158" s="64"/>
      <c r="R158" s="64"/>
      <c r="S158" s="64"/>
      <c r="T158" s="65"/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T158" s="17" t="s">
        <v>141</v>
      </c>
      <c r="AU158" s="17" t="s">
        <v>82</v>
      </c>
    </row>
    <row r="159" spans="1:65" s="2" customFormat="1" ht="19.5">
      <c r="A159" s="34"/>
      <c r="B159" s="35"/>
      <c r="C159" s="36"/>
      <c r="D159" s="191" t="s">
        <v>145</v>
      </c>
      <c r="E159" s="36"/>
      <c r="F159" s="198" t="s">
        <v>453</v>
      </c>
      <c r="G159" s="36"/>
      <c r="H159" s="36"/>
      <c r="I159" s="193"/>
      <c r="J159" s="36"/>
      <c r="K159" s="36"/>
      <c r="L159" s="39"/>
      <c r="M159" s="194"/>
      <c r="N159" s="195"/>
      <c r="O159" s="64"/>
      <c r="P159" s="64"/>
      <c r="Q159" s="64"/>
      <c r="R159" s="64"/>
      <c r="S159" s="64"/>
      <c r="T159" s="65"/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T159" s="17" t="s">
        <v>145</v>
      </c>
      <c r="AU159" s="17" t="s">
        <v>82</v>
      </c>
    </row>
    <row r="160" spans="1:65" s="2" customFormat="1" ht="16.5" customHeight="1">
      <c r="A160" s="34"/>
      <c r="B160" s="35"/>
      <c r="C160" s="221" t="s">
        <v>259</v>
      </c>
      <c r="D160" s="221" t="s">
        <v>171</v>
      </c>
      <c r="E160" s="222" t="s">
        <v>223</v>
      </c>
      <c r="F160" s="223" t="s">
        <v>224</v>
      </c>
      <c r="G160" s="224" t="s">
        <v>182</v>
      </c>
      <c r="H160" s="225">
        <v>132</v>
      </c>
      <c r="I160" s="226"/>
      <c r="J160" s="227">
        <f>ROUND(I160*H160,2)</f>
        <v>0</v>
      </c>
      <c r="K160" s="223" t="s">
        <v>19</v>
      </c>
      <c r="L160" s="228"/>
      <c r="M160" s="229" t="s">
        <v>19</v>
      </c>
      <c r="N160" s="230" t="s">
        <v>44</v>
      </c>
      <c r="O160" s="64"/>
      <c r="P160" s="187">
        <f>O160*H160</f>
        <v>0</v>
      </c>
      <c r="Q160" s="187">
        <v>5.0000000000000001E-3</v>
      </c>
      <c r="R160" s="187">
        <f>Q160*H160</f>
        <v>0.66</v>
      </c>
      <c r="S160" s="187">
        <v>0</v>
      </c>
      <c r="T160" s="188">
        <f>S160*H160</f>
        <v>0</v>
      </c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R160" s="189" t="s">
        <v>175</v>
      </c>
      <c r="AT160" s="189" t="s">
        <v>171</v>
      </c>
      <c r="AU160" s="189" t="s">
        <v>82</v>
      </c>
      <c r="AY160" s="17" t="s">
        <v>132</v>
      </c>
      <c r="BE160" s="190">
        <f>IF(N160="základní",J160,0)</f>
        <v>0</v>
      </c>
      <c r="BF160" s="190">
        <f>IF(N160="snížená",J160,0)</f>
        <v>0</v>
      </c>
      <c r="BG160" s="190">
        <f>IF(N160="zákl. přenesená",J160,0)</f>
        <v>0</v>
      </c>
      <c r="BH160" s="190">
        <f>IF(N160="sníž. přenesená",J160,0)</f>
        <v>0</v>
      </c>
      <c r="BI160" s="190">
        <f>IF(N160="nulová",J160,0)</f>
        <v>0</v>
      </c>
      <c r="BJ160" s="17" t="s">
        <v>80</v>
      </c>
      <c r="BK160" s="190">
        <f>ROUND(I160*H160,2)</f>
        <v>0</v>
      </c>
      <c r="BL160" s="17" t="s">
        <v>139</v>
      </c>
      <c r="BM160" s="189" t="s">
        <v>454</v>
      </c>
    </row>
    <row r="161" spans="1:65" s="2" customFormat="1" ht="11.25">
      <c r="A161" s="34"/>
      <c r="B161" s="35"/>
      <c r="C161" s="36"/>
      <c r="D161" s="191" t="s">
        <v>141</v>
      </c>
      <c r="E161" s="36"/>
      <c r="F161" s="192" t="s">
        <v>224</v>
      </c>
      <c r="G161" s="36"/>
      <c r="H161" s="36"/>
      <c r="I161" s="193"/>
      <c r="J161" s="36"/>
      <c r="K161" s="36"/>
      <c r="L161" s="39"/>
      <c r="M161" s="194"/>
      <c r="N161" s="195"/>
      <c r="O161" s="64"/>
      <c r="P161" s="64"/>
      <c r="Q161" s="64"/>
      <c r="R161" s="64"/>
      <c r="S161" s="64"/>
      <c r="T161" s="65"/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T161" s="17" t="s">
        <v>141</v>
      </c>
      <c r="AU161" s="17" t="s">
        <v>82</v>
      </c>
    </row>
    <row r="162" spans="1:65" s="13" customFormat="1" ht="11.25">
      <c r="B162" s="199"/>
      <c r="C162" s="200"/>
      <c r="D162" s="191" t="s">
        <v>147</v>
      </c>
      <c r="E162" s="201" t="s">
        <v>19</v>
      </c>
      <c r="F162" s="202" t="s">
        <v>455</v>
      </c>
      <c r="G162" s="200"/>
      <c r="H162" s="203">
        <v>132</v>
      </c>
      <c r="I162" s="204"/>
      <c r="J162" s="200"/>
      <c r="K162" s="200"/>
      <c r="L162" s="205"/>
      <c r="M162" s="206"/>
      <c r="N162" s="207"/>
      <c r="O162" s="207"/>
      <c r="P162" s="207"/>
      <c r="Q162" s="207"/>
      <c r="R162" s="207"/>
      <c r="S162" s="207"/>
      <c r="T162" s="208"/>
      <c r="AT162" s="209" t="s">
        <v>147</v>
      </c>
      <c r="AU162" s="209" t="s">
        <v>82</v>
      </c>
      <c r="AV162" s="13" t="s">
        <v>82</v>
      </c>
      <c r="AW162" s="13" t="s">
        <v>35</v>
      </c>
      <c r="AX162" s="13" t="s">
        <v>80</v>
      </c>
      <c r="AY162" s="209" t="s">
        <v>132</v>
      </c>
    </row>
    <row r="163" spans="1:65" s="2" customFormat="1" ht="21.75" customHeight="1">
      <c r="A163" s="34"/>
      <c r="B163" s="35"/>
      <c r="C163" s="178" t="s">
        <v>264</v>
      </c>
      <c r="D163" s="178" t="s">
        <v>134</v>
      </c>
      <c r="E163" s="179" t="s">
        <v>236</v>
      </c>
      <c r="F163" s="180" t="s">
        <v>488</v>
      </c>
      <c r="G163" s="181" t="s">
        <v>182</v>
      </c>
      <c r="H163" s="182">
        <v>3</v>
      </c>
      <c r="I163" s="183"/>
      <c r="J163" s="184">
        <f>ROUND(I163*H163,2)</f>
        <v>0</v>
      </c>
      <c r="K163" s="180" t="s">
        <v>474</v>
      </c>
      <c r="L163" s="39"/>
      <c r="M163" s="185" t="s">
        <v>19</v>
      </c>
      <c r="N163" s="186" t="s">
        <v>44</v>
      </c>
      <c r="O163" s="64"/>
      <c r="P163" s="187">
        <f>O163*H163</f>
        <v>0</v>
      </c>
      <c r="Q163" s="187">
        <v>0</v>
      </c>
      <c r="R163" s="187">
        <f>Q163*H163</f>
        <v>0</v>
      </c>
      <c r="S163" s="187">
        <v>0</v>
      </c>
      <c r="T163" s="188">
        <f>S163*H163</f>
        <v>0</v>
      </c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R163" s="189" t="s">
        <v>139</v>
      </c>
      <c r="AT163" s="189" t="s">
        <v>134</v>
      </c>
      <c r="AU163" s="189" t="s">
        <v>82</v>
      </c>
      <c r="AY163" s="17" t="s">
        <v>132</v>
      </c>
      <c r="BE163" s="190">
        <f>IF(N163="základní",J163,0)</f>
        <v>0</v>
      </c>
      <c r="BF163" s="190">
        <f>IF(N163="snížená",J163,0)</f>
        <v>0</v>
      </c>
      <c r="BG163" s="190">
        <f>IF(N163="zákl. přenesená",J163,0)</f>
        <v>0</v>
      </c>
      <c r="BH163" s="190">
        <f>IF(N163="sníž. přenesená",J163,0)</f>
        <v>0</v>
      </c>
      <c r="BI163" s="190">
        <f>IF(N163="nulová",J163,0)</f>
        <v>0</v>
      </c>
      <c r="BJ163" s="17" t="s">
        <v>80</v>
      </c>
      <c r="BK163" s="190">
        <f>ROUND(I163*H163,2)</f>
        <v>0</v>
      </c>
      <c r="BL163" s="17" t="s">
        <v>139</v>
      </c>
      <c r="BM163" s="189" t="s">
        <v>456</v>
      </c>
    </row>
    <row r="164" spans="1:65" s="2" customFormat="1" ht="19.5">
      <c r="A164" s="34"/>
      <c r="B164" s="35"/>
      <c r="C164" s="36"/>
      <c r="D164" s="191" t="s">
        <v>141</v>
      </c>
      <c r="E164" s="36"/>
      <c r="F164" s="192" t="s">
        <v>239</v>
      </c>
      <c r="G164" s="36"/>
      <c r="H164" s="36"/>
      <c r="I164" s="193"/>
      <c r="J164" s="36"/>
      <c r="K164" s="36"/>
      <c r="L164" s="39"/>
      <c r="M164" s="194"/>
      <c r="N164" s="195"/>
      <c r="O164" s="64"/>
      <c r="P164" s="64"/>
      <c r="Q164" s="64"/>
      <c r="R164" s="64"/>
      <c r="S164" s="64"/>
      <c r="T164" s="65"/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T164" s="17" t="s">
        <v>141</v>
      </c>
      <c r="AU164" s="17" t="s">
        <v>82</v>
      </c>
    </row>
    <row r="165" spans="1:65" s="2" customFormat="1" ht="11.25">
      <c r="A165" s="34"/>
      <c r="B165" s="35"/>
      <c r="C165" s="36"/>
      <c r="D165" s="196" t="s">
        <v>143</v>
      </c>
      <c r="E165" s="36"/>
      <c r="F165" s="197" t="s">
        <v>489</v>
      </c>
      <c r="G165" s="36"/>
      <c r="H165" s="36"/>
      <c r="I165" s="193"/>
      <c r="J165" s="36"/>
      <c r="K165" s="36"/>
      <c r="L165" s="39"/>
      <c r="M165" s="194"/>
      <c r="N165" s="195"/>
      <c r="O165" s="64"/>
      <c r="P165" s="64"/>
      <c r="Q165" s="64"/>
      <c r="R165" s="64"/>
      <c r="S165" s="64"/>
      <c r="T165" s="65"/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T165" s="17" t="s">
        <v>143</v>
      </c>
      <c r="AU165" s="17" t="s">
        <v>82</v>
      </c>
    </row>
    <row r="166" spans="1:65" s="2" customFormat="1" ht="19.5">
      <c r="A166" s="34"/>
      <c r="B166" s="35"/>
      <c r="C166" s="36"/>
      <c r="D166" s="191" t="s">
        <v>145</v>
      </c>
      <c r="E166" s="36"/>
      <c r="F166" s="198" t="s">
        <v>457</v>
      </c>
      <c r="G166" s="36"/>
      <c r="H166" s="36"/>
      <c r="I166" s="193"/>
      <c r="J166" s="36"/>
      <c r="K166" s="36"/>
      <c r="L166" s="39"/>
      <c r="M166" s="194"/>
      <c r="N166" s="195"/>
      <c r="O166" s="64"/>
      <c r="P166" s="64"/>
      <c r="Q166" s="64"/>
      <c r="R166" s="64"/>
      <c r="S166" s="64"/>
      <c r="T166" s="65"/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T166" s="17" t="s">
        <v>145</v>
      </c>
      <c r="AU166" s="17" t="s">
        <v>82</v>
      </c>
    </row>
    <row r="167" spans="1:65" s="2" customFormat="1" ht="16.5" customHeight="1">
      <c r="A167" s="34"/>
      <c r="B167" s="35"/>
      <c r="C167" s="178" t="s">
        <v>270</v>
      </c>
      <c r="D167" s="178" t="s">
        <v>134</v>
      </c>
      <c r="E167" s="179" t="s">
        <v>243</v>
      </c>
      <c r="F167" s="180" t="s">
        <v>490</v>
      </c>
      <c r="G167" s="181" t="s">
        <v>182</v>
      </c>
      <c r="H167" s="182">
        <v>3</v>
      </c>
      <c r="I167" s="183"/>
      <c r="J167" s="184">
        <f>ROUND(I167*H167,2)</f>
        <v>0</v>
      </c>
      <c r="K167" s="180" t="s">
        <v>474</v>
      </c>
      <c r="L167" s="39"/>
      <c r="M167" s="185" t="s">
        <v>19</v>
      </c>
      <c r="N167" s="186" t="s">
        <v>44</v>
      </c>
      <c r="O167" s="64"/>
      <c r="P167" s="187">
        <f>O167*H167</f>
        <v>0</v>
      </c>
      <c r="Q167" s="187">
        <v>0</v>
      </c>
      <c r="R167" s="187">
        <f>Q167*H167</f>
        <v>0</v>
      </c>
      <c r="S167" s="187">
        <v>0</v>
      </c>
      <c r="T167" s="188">
        <f>S167*H167</f>
        <v>0</v>
      </c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R167" s="189" t="s">
        <v>139</v>
      </c>
      <c r="AT167" s="189" t="s">
        <v>134</v>
      </c>
      <c r="AU167" s="189" t="s">
        <v>82</v>
      </c>
      <c r="AY167" s="17" t="s">
        <v>132</v>
      </c>
      <c r="BE167" s="190">
        <f>IF(N167="základní",J167,0)</f>
        <v>0</v>
      </c>
      <c r="BF167" s="190">
        <f>IF(N167="snížená",J167,0)</f>
        <v>0</v>
      </c>
      <c r="BG167" s="190">
        <f>IF(N167="zákl. přenesená",J167,0)</f>
        <v>0</v>
      </c>
      <c r="BH167" s="190">
        <f>IF(N167="sníž. přenesená",J167,0)</f>
        <v>0</v>
      </c>
      <c r="BI167" s="190">
        <f>IF(N167="nulová",J167,0)</f>
        <v>0</v>
      </c>
      <c r="BJ167" s="17" t="s">
        <v>80</v>
      </c>
      <c r="BK167" s="190">
        <f>ROUND(I167*H167,2)</f>
        <v>0</v>
      </c>
      <c r="BL167" s="17" t="s">
        <v>139</v>
      </c>
      <c r="BM167" s="189" t="s">
        <v>458</v>
      </c>
    </row>
    <row r="168" spans="1:65" s="2" customFormat="1" ht="11.25">
      <c r="A168" s="34"/>
      <c r="B168" s="35"/>
      <c r="C168" s="36"/>
      <c r="D168" s="191" t="s">
        <v>141</v>
      </c>
      <c r="E168" s="36"/>
      <c r="F168" s="192" t="s">
        <v>246</v>
      </c>
      <c r="G168" s="36"/>
      <c r="H168" s="36"/>
      <c r="I168" s="193"/>
      <c r="J168" s="36"/>
      <c r="K168" s="36"/>
      <c r="L168" s="39"/>
      <c r="M168" s="194"/>
      <c r="N168" s="195"/>
      <c r="O168" s="64"/>
      <c r="P168" s="64"/>
      <c r="Q168" s="64"/>
      <c r="R168" s="64"/>
      <c r="S168" s="64"/>
      <c r="T168" s="65"/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T168" s="17" t="s">
        <v>141</v>
      </c>
      <c r="AU168" s="17" t="s">
        <v>82</v>
      </c>
    </row>
    <row r="169" spans="1:65" s="2" customFormat="1" ht="11.25">
      <c r="A169" s="34"/>
      <c r="B169" s="35"/>
      <c r="C169" s="36"/>
      <c r="D169" s="196" t="s">
        <v>143</v>
      </c>
      <c r="E169" s="36"/>
      <c r="F169" s="197" t="s">
        <v>491</v>
      </c>
      <c r="G169" s="36"/>
      <c r="H169" s="36"/>
      <c r="I169" s="193"/>
      <c r="J169" s="36"/>
      <c r="K169" s="36"/>
      <c r="L169" s="39"/>
      <c r="M169" s="194"/>
      <c r="N169" s="195"/>
      <c r="O169" s="64"/>
      <c r="P169" s="64"/>
      <c r="Q169" s="64"/>
      <c r="R169" s="64"/>
      <c r="S169" s="64"/>
      <c r="T169" s="65"/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T169" s="17" t="s">
        <v>143</v>
      </c>
      <c r="AU169" s="17" t="s">
        <v>82</v>
      </c>
    </row>
    <row r="170" spans="1:65" s="2" customFormat="1" ht="19.5">
      <c r="A170" s="34"/>
      <c r="B170" s="35"/>
      <c r="C170" s="36"/>
      <c r="D170" s="191" t="s">
        <v>145</v>
      </c>
      <c r="E170" s="36"/>
      <c r="F170" s="198" t="s">
        <v>241</v>
      </c>
      <c r="G170" s="36"/>
      <c r="H170" s="36"/>
      <c r="I170" s="193"/>
      <c r="J170" s="36"/>
      <c r="K170" s="36"/>
      <c r="L170" s="39"/>
      <c r="M170" s="194"/>
      <c r="N170" s="195"/>
      <c r="O170" s="64"/>
      <c r="P170" s="64"/>
      <c r="Q170" s="64"/>
      <c r="R170" s="64"/>
      <c r="S170" s="64"/>
      <c r="T170" s="65"/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T170" s="17" t="s">
        <v>145</v>
      </c>
      <c r="AU170" s="17" t="s">
        <v>82</v>
      </c>
    </row>
    <row r="171" spans="1:65" s="2" customFormat="1" ht="16.5" customHeight="1">
      <c r="A171" s="34"/>
      <c r="B171" s="35"/>
      <c r="C171" s="221" t="s">
        <v>276</v>
      </c>
      <c r="D171" s="221" t="s">
        <v>171</v>
      </c>
      <c r="E171" s="222" t="s">
        <v>249</v>
      </c>
      <c r="F171" s="223" t="s">
        <v>460</v>
      </c>
      <c r="G171" s="224" t="s">
        <v>182</v>
      </c>
      <c r="H171" s="225">
        <v>3</v>
      </c>
      <c r="I171" s="226"/>
      <c r="J171" s="227">
        <f>ROUND(I171*H171,2)</f>
        <v>0</v>
      </c>
      <c r="K171" s="223" t="s">
        <v>19</v>
      </c>
      <c r="L171" s="228"/>
      <c r="M171" s="229" t="s">
        <v>19</v>
      </c>
      <c r="N171" s="230" t="s">
        <v>44</v>
      </c>
      <c r="O171" s="64"/>
      <c r="P171" s="187">
        <f>O171*H171</f>
        <v>0</v>
      </c>
      <c r="Q171" s="187">
        <v>0</v>
      </c>
      <c r="R171" s="187">
        <f>Q171*H171</f>
        <v>0</v>
      </c>
      <c r="S171" s="187">
        <v>0</v>
      </c>
      <c r="T171" s="188">
        <f>S171*H171</f>
        <v>0</v>
      </c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R171" s="189" t="s">
        <v>175</v>
      </c>
      <c r="AT171" s="189" t="s">
        <v>171</v>
      </c>
      <c r="AU171" s="189" t="s">
        <v>82</v>
      </c>
      <c r="AY171" s="17" t="s">
        <v>132</v>
      </c>
      <c r="BE171" s="190">
        <f>IF(N171="základní",J171,0)</f>
        <v>0</v>
      </c>
      <c r="BF171" s="190">
        <f>IF(N171="snížená",J171,0)</f>
        <v>0</v>
      </c>
      <c r="BG171" s="190">
        <f>IF(N171="zákl. přenesená",J171,0)</f>
        <v>0</v>
      </c>
      <c r="BH171" s="190">
        <f>IF(N171="sníž. přenesená",J171,0)</f>
        <v>0</v>
      </c>
      <c r="BI171" s="190">
        <f>IF(N171="nulová",J171,0)</f>
        <v>0</v>
      </c>
      <c r="BJ171" s="17" t="s">
        <v>80</v>
      </c>
      <c r="BK171" s="190">
        <f>ROUND(I171*H171,2)</f>
        <v>0</v>
      </c>
      <c r="BL171" s="17" t="s">
        <v>139</v>
      </c>
      <c r="BM171" s="189" t="s">
        <v>459</v>
      </c>
    </row>
    <row r="172" spans="1:65" s="2" customFormat="1" ht="11.25">
      <c r="A172" s="34"/>
      <c r="B172" s="35"/>
      <c r="C172" s="36"/>
      <c r="D172" s="191" t="s">
        <v>141</v>
      </c>
      <c r="E172" s="36"/>
      <c r="F172" s="192" t="s">
        <v>460</v>
      </c>
      <c r="G172" s="36"/>
      <c r="H172" s="36"/>
      <c r="I172" s="193"/>
      <c r="J172" s="36"/>
      <c r="K172" s="36"/>
      <c r="L172" s="39"/>
      <c r="M172" s="194"/>
      <c r="N172" s="195"/>
      <c r="O172" s="64"/>
      <c r="P172" s="64"/>
      <c r="Q172" s="64"/>
      <c r="R172" s="64"/>
      <c r="S172" s="64"/>
      <c r="T172" s="65"/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T172" s="17" t="s">
        <v>141</v>
      </c>
      <c r="AU172" s="17" t="s">
        <v>82</v>
      </c>
    </row>
    <row r="173" spans="1:65" s="13" customFormat="1" ht="11.25">
      <c r="B173" s="199"/>
      <c r="C173" s="200"/>
      <c r="D173" s="191" t="s">
        <v>147</v>
      </c>
      <c r="E173" s="201" t="s">
        <v>19</v>
      </c>
      <c r="F173" s="202" t="s">
        <v>461</v>
      </c>
      <c r="G173" s="200"/>
      <c r="H173" s="203">
        <v>3</v>
      </c>
      <c r="I173" s="204"/>
      <c r="J173" s="200"/>
      <c r="K173" s="200"/>
      <c r="L173" s="205"/>
      <c r="M173" s="206"/>
      <c r="N173" s="207"/>
      <c r="O173" s="207"/>
      <c r="P173" s="207"/>
      <c r="Q173" s="207"/>
      <c r="R173" s="207"/>
      <c r="S173" s="207"/>
      <c r="T173" s="208"/>
      <c r="AT173" s="209" t="s">
        <v>147</v>
      </c>
      <c r="AU173" s="209" t="s">
        <v>82</v>
      </c>
      <c r="AV173" s="13" t="s">
        <v>82</v>
      </c>
      <c r="AW173" s="13" t="s">
        <v>35</v>
      </c>
      <c r="AX173" s="13" t="s">
        <v>80</v>
      </c>
      <c r="AY173" s="209" t="s">
        <v>132</v>
      </c>
    </row>
    <row r="174" spans="1:65" s="2" customFormat="1" ht="16.5" customHeight="1">
      <c r="A174" s="34"/>
      <c r="B174" s="35"/>
      <c r="C174" s="178" t="s">
        <v>282</v>
      </c>
      <c r="D174" s="178" t="s">
        <v>134</v>
      </c>
      <c r="E174" s="179" t="s">
        <v>319</v>
      </c>
      <c r="F174" s="180" t="s">
        <v>492</v>
      </c>
      <c r="G174" s="181" t="s">
        <v>182</v>
      </c>
      <c r="H174" s="182">
        <v>3</v>
      </c>
      <c r="I174" s="183"/>
      <c r="J174" s="184">
        <f>ROUND(I174*H174,2)</f>
        <v>0</v>
      </c>
      <c r="K174" s="180" t="s">
        <v>474</v>
      </c>
      <c r="L174" s="39"/>
      <c r="M174" s="185" t="s">
        <v>19</v>
      </c>
      <c r="N174" s="186" t="s">
        <v>44</v>
      </c>
      <c r="O174" s="64"/>
      <c r="P174" s="187">
        <f>O174*H174</f>
        <v>0</v>
      </c>
      <c r="Q174" s="187">
        <v>5.8E-5</v>
      </c>
      <c r="R174" s="187">
        <f>Q174*H174</f>
        <v>1.74E-4</v>
      </c>
      <c r="S174" s="187">
        <v>0</v>
      </c>
      <c r="T174" s="188">
        <f>S174*H174</f>
        <v>0</v>
      </c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R174" s="189" t="s">
        <v>139</v>
      </c>
      <c r="AT174" s="189" t="s">
        <v>134</v>
      </c>
      <c r="AU174" s="189" t="s">
        <v>82</v>
      </c>
      <c r="AY174" s="17" t="s">
        <v>132</v>
      </c>
      <c r="BE174" s="190">
        <f>IF(N174="základní",J174,0)</f>
        <v>0</v>
      </c>
      <c r="BF174" s="190">
        <f>IF(N174="snížená",J174,0)</f>
        <v>0</v>
      </c>
      <c r="BG174" s="190">
        <f>IF(N174="zákl. přenesená",J174,0)</f>
        <v>0</v>
      </c>
      <c r="BH174" s="190">
        <f>IF(N174="sníž. přenesená",J174,0)</f>
        <v>0</v>
      </c>
      <c r="BI174" s="190">
        <f>IF(N174="nulová",J174,0)</f>
        <v>0</v>
      </c>
      <c r="BJ174" s="17" t="s">
        <v>80</v>
      </c>
      <c r="BK174" s="190">
        <f>ROUND(I174*H174,2)</f>
        <v>0</v>
      </c>
      <c r="BL174" s="17" t="s">
        <v>139</v>
      </c>
      <c r="BM174" s="189" t="s">
        <v>462</v>
      </c>
    </row>
    <row r="175" spans="1:65" s="2" customFormat="1" ht="11.25">
      <c r="A175" s="34"/>
      <c r="B175" s="35"/>
      <c r="C175" s="36"/>
      <c r="D175" s="191" t="s">
        <v>141</v>
      </c>
      <c r="E175" s="36"/>
      <c r="F175" s="192" t="s">
        <v>322</v>
      </c>
      <c r="G175" s="36"/>
      <c r="H175" s="36"/>
      <c r="I175" s="193"/>
      <c r="J175" s="36"/>
      <c r="K175" s="36"/>
      <c r="L175" s="39"/>
      <c r="M175" s="194"/>
      <c r="N175" s="195"/>
      <c r="O175" s="64"/>
      <c r="P175" s="64"/>
      <c r="Q175" s="64"/>
      <c r="R175" s="64"/>
      <c r="S175" s="64"/>
      <c r="T175" s="65"/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T175" s="17" t="s">
        <v>141</v>
      </c>
      <c r="AU175" s="17" t="s">
        <v>82</v>
      </c>
    </row>
    <row r="176" spans="1:65" s="2" customFormat="1" ht="11.25">
      <c r="A176" s="34"/>
      <c r="B176" s="35"/>
      <c r="C176" s="36"/>
      <c r="D176" s="196" t="s">
        <v>143</v>
      </c>
      <c r="E176" s="36"/>
      <c r="F176" s="197" t="s">
        <v>493</v>
      </c>
      <c r="G176" s="36"/>
      <c r="H176" s="36"/>
      <c r="I176" s="193"/>
      <c r="J176" s="36"/>
      <c r="K176" s="36"/>
      <c r="L176" s="39"/>
      <c r="M176" s="194"/>
      <c r="N176" s="195"/>
      <c r="O176" s="64"/>
      <c r="P176" s="64"/>
      <c r="Q176" s="64"/>
      <c r="R176" s="64"/>
      <c r="S176" s="64"/>
      <c r="T176" s="65"/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T176" s="17" t="s">
        <v>143</v>
      </c>
      <c r="AU176" s="17" t="s">
        <v>82</v>
      </c>
    </row>
    <row r="177" spans="1:65" s="2" customFormat="1" ht="19.5">
      <c r="A177" s="34"/>
      <c r="B177" s="35"/>
      <c r="C177" s="36"/>
      <c r="D177" s="191" t="s">
        <v>145</v>
      </c>
      <c r="E177" s="36"/>
      <c r="F177" s="198" t="s">
        <v>463</v>
      </c>
      <c r="G177" s="36"/>
      <c r="H177" s="36"/>
      <c r="I177" s="193"/>
      <c r="J177" s="36"/>
      <c r="K177" s="36"/>
      <c r="L177" s="39"/>
      <c r="M177" s="194"/>
      <c r="N177" s="195"/>
      <c r="O177" s="64"/>
      <c r="P177" s="64"/>
      <c r="Q177" s="64"/>
      <c r="R177" s="64"/>
      <c r="S177" s="64"/>
      <c r="T177" s="65"/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T177" s="17" t="s">
        <v>145</v>
      </c>
      <c r="AU177" s="17" t="s">
        <v>82</v>
      </c>
    </row>
    <row r="178" spans="1:65" s="2" customFormat="1" ht="16.5" customHeight="1">
      <c r="A178" s="34"/>
      <c r="B178" s="35"/>
      <c r="C178" s="178" t="s">
        <v>7</v>
      </c>
      <c r="D178" s="178" t="s">
        <v>134</v>
      </c>
      <c r="E178" s="179" t="s">
        <v>312</v>
      </c>
      <c r="F178" s="180" t="s">
        <v>494</v>
      </c>
      <c r="G178" s="181" t="s">
        <v>182</v>
      </c>
      <c r="H178" s="182">
        <v>3</v>
      </c>
      <c r="I178" s="183"/>
      <c r="J178" s="184">
        <f>ROUND(I178*H178,2)</f>
        <v>0</v>
      </c>
      <c r="K178" s="180" t="s">
        <v>474</v>
      </c>
      <c r="L178" s="39"/>
      <c r="M178" s="185" t="s">
        <v>19</v>
      </c>
      <c r="N178" s="186" t="s">
        <v>44</v>
      </c>
      <c r="O178" s="64"/>
      <c r="P178" s="187">
        <f>O178*H178</f>
        <v>0</v>
      </c>
      <c r="Q178" s="187">
        <v>0</v>
      </c>
      <c r="R178" s="187">
        <f>Q178*H178</f>
        <v>0</v>
      </c>
      <c r="S178" s="187">
        <v>0</v>
      </c>
      <c r="T178" s="188">
        <f>S178*H178</f>
        <v>0</v>
      </c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R178" s="189" t="s">
        <v>139</v>
      </c>
      <c r="AT178" s="189" t="s">
        <v>134</v>
      </c>
      <c r="AU178" s="189" t="s">
        <v>82</v>
      </c>
      <c r="AY178" s="17" t="s">
        <v>132</v>
      </c>
      <c r="BE178" s="190">
        <f>IF(N178="základní",J178,0)</f>
        <v>0</v>
      </c>
      <c r="BF178" s="190">
        <f>IF(N178="snížená",J178,0)</f>
        <v>0</v>
      </c>
      <c r="BG178" s="190">
        <f>IF(N178="zákl. přenesená",J178,0)</f>
        <v>0</v>
      </c>
      <c r="BH178" s="190">
        <f>IF(N178="sníž. přenesená",J178,0)</f>
        <v>0</v>
      </c>
      <c r="BI178" s="190">
        <f>IF(N178="nulová",J178,0)</f>
        <v>0</v>
      </c>
      <c r="BJ178" s="17" t="s">
        <v>80</v>
      </c>
      <c r="BK178" s="190">
        <f>ROUND(I178*H178,2)</f>
        <v>0</v>
      </c>
      <c r="BL178" s="17" t="s">
        <v>139</v>
      </c>
      <c r="BM178" s="189" t="s">
        <v>464</v>
      </c>
    </row>
    <row r="179" spans="1:65" s="2" customFormat="1" ht="11.25">
      <c r="A179" s="34"/>
      <c r="B179" s="35"/>
      <c r="C179" s="36"/>
      <c r="D179" s="191" t="s">
        <v>141</v>
      </c>
      <c r="E179" s="36"/>
      <c r="F179" s="192" t="s">
        <v>315</v>
      </c>
      <c r="G179" s="36"/>
      <c r="H179" s="36"/>
      <c r="I179" s="193"/>
      <c r="J179" s="36"/>
      <c r="K179" s="36"/>
      <c r="L179" s="39"/>
      <c r="M179" s="194"/>
      <c r="N179" s="195"/>
      <c r="O179" s="64"/>
      <c r="P179" s="64"/>
      <c r="Q179" s="64"/>
      <c r="R179" s="64"/>
      <c r="S179" s="64"/>
      <c r="T179" s="65"/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T179" s="17" t="s">
        <v>141</v>
      </c>
      <c r="AU179" s="17" t="s">
        <v>82</v>
      </c>
    </row>
    <row r="180" spans="1:65" s="2" customFormat="1" ht="11.25">
      <c r="A180" s="34"/>
      <c r="B180" s="35"/>
      <c r="C180" s="36"/>
      <c r="D180" s="196" t="s">
        <v>143</v>
      </c>
      <c r="E180" s="36"/>
      <c r="F180" s="197" t="s">
        <v>495</v>
      </c>
      <c r="G180" s="36"/>
      <c r="H180" s="36"/>
      <c r="I180" s="193"/>
      <c r="J180" s="36"/>
      <c r="K180" s="36"/>
      <c r="L180" s="39"/>
      <c r="M180" s="194"/>
      <c r="N180" s="195"/>
      <c r="O180" s="64"/>
      <c r="P180" s="64"/>
      <c r="Q180" s="64"/>
      <c r="R180" s="64"/>
      <c r="S180" s="64"/>
      <c r="T180" s="65"/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T180" s="17" t="s">
        <v>143</v>
      </c>
      <c r="AU180" s="17" t="s">
        <v>82</v>
      </c>
    </row>
    <row r="181" spans="1:65" s="2" customFormat="1" ht="16.5" customHeight="1">
      <c r="A181" s="34"/>
      <c r="B181" s="35"/>
      <c r="C181" s="178" t="s">
        <v>292</v>
      </c>
      <c r="D181" s="178" t="s">
        <v>134</v>
      </c>
      <c r="E181" s="179" t="s">
        <v>340</v>
      </c>
      <c r="F181" s="180" t="s">
        <v>496</v>
      </c>
      <c r="G181" s="181" t="s">
        <v>182</v>
      </c>
      <c r="H181" s="182">
        <v>3</v>
      </c>
      <c r="I181" s="183"/>
      <c r="J181" s="184">
        <f>ROUND(I181*H181,2)</f>
        <v>0</v>
      </c>
      <c r="K181" s="180" t="s">
        <v>474</v>
      </c>
      <c r="L181" s="39"/>
      <c r="M181" s="185" t="s">
        <v>19</v>
      </c>
      <c r="N181" s="186" t="s">
        <v>44</v>
      </c>
      <c r="O181" s="64"/>
      <c r="P181" s="187">
        <f>O181*H181</f>
        <v>0</v>
      </c>
      <c r="Q181" s="187">
        <v>2.0823999999999999E-3</v>
      </c>
      <c r="R181" s="187">
        <f>Q181*H181</f>
        <v>6.2471999999999996E-3</v>
      </c>
      <c r="S181" s="187">
        <v>0</v>
      </c>
      <c r="T181" s="188">
        <f>S181*H181</f>
        <v>0</v>
      </c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R181" s="189" t="s">
        <v>139</v>
      </c>
      <c r="AT181" s="189" t="s">
        <v>134</v>
      </c>
      <c r="AU181" s="189" t="s">
        <v>82</v>
      </c>
      <c r="AY181" s="17" t="s">
        <v>132</v>
      </c>
      <c r="BE181" s="190">
        <f>IF(N181="základní",J181,0)</f>
        <v>0</v>
      </c>
      <c r="BF181" s="190">
        <f>IF(N181="snížená",J181,0)</f>
        <v>0</v>
      </c>
      <c r="BG181" s="190">
        <f>IF(N181="zákl. přenesená",J181,0)</f>
        <v>0</v>
      </c>
      <c r="BH181" s="190">
        <f>IF(N181="sníž. přenesená",J181,0)</f>
        <v>0</v>
      </c>
      <c r="BI181" s="190">
        <f>IF(N181="nulová",J181,0)</f>
        <v>0</v>
      </c>
      <c r="BJ181" s="17" t="s">
        <v>80</v>
      </c>
      <c r="BK181" s="190">
        <f>ROUND(I181*H181,2)</f>
        <v>0</v>
      </c>
      <c r="BL181" s="17" t="s">
        <v>139</v>
      </c>
      <c r="BM181" s="189" t="s">
        <v>465</v>
      </c>
    </row>
    <row r="182" spans="1:65" s="2" customFormat="1" ht="11.25">
      <c r="A182" s="34"/>
      <c r="B182" s="35"/>
      <c r="C182" s="36"/>
      <c r="D182" s="191" t="s">
        <v>141</v>
      </c>
      <c r="E182" s="36"/>
      <c r="F182" s="192" t="s">
        <v>497</v>
      </c>
      <c r="G182" s="36"/>
      <c r="H182" s="36"/>
      <c r="I182" s="193"/>
      <c r="J182" s="36"/>
      <c r="K182" s="36"/>
      <c r="L182" s="39"/>
      <c r="M182" s="194"/>
      <c r="N182" s="195"/>
      <c r="O182" s="64"/>
      <c r="P182" s="64"/>
      <c r="Q182" s="64"/>
      <c r="R182" s="64"/>
      <c r="S182" s="64"/>
      <c r="T182" s="65"/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T182" s="17" t="s">
        <v>141</v>
      </c>
      <c r="AU182" s="17" t="s">
        <v>82</v>
      </c>
    </row>
    <row r="183" spans="1:65" s="2" customFormat="1" ht="11.25">
      <c r="A183" s="34"/>
      <c r="B183" s="35"/>
      <c r="C183" s="36"/>
      <c r="D183" s="196" t="s">
        <v>143</v>
      </c>
      <c r="E183" s="36"/>
      <c r="F183" s="197" t="s">
        <v>498</v>
      </c>
      <c r="G183" s="36"/>
      <c r="H183" s="36"/>
      <c r="I183" s="193"/>
      <c r="J183" s="36"/>
      <c r="K183" s="36"/>
      <c r="L183" s="39"/>
      <c r="M183" s="194"/>
      <c r="N183" s="195"/>
      <c r="O183" s="64"/>
      <c r="P183" s="64"/>
      <c r="Q183" s="64"/>
      <c r="R183" s="64"/>
      <c r="S183" s="64"/>
      <c r="T183" s="65"/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T183" s="17" t="s">
        <v>143</v>
      </c>
      <c r="AU183" s="17" t="s">
        <v>82</v>
      </c>
    </row>
    <row r="184" spans="1:65" s="2" customFormat="1" ht="19.5">
      <c r="A184" s="34"/>
      <c r="B184" s="35"/>
      <c r="C184" s="36"/>
      <c r="D184" s="191" t="s">
        <v>145</v>
      </c>
      <c r="E184" s="36"/>
      <c r="F184" s="198" t="s">
        <v>466</v>
      </c>
      <c r="G184" s="36"/>
      <c r="H184" s="36"/>
      <c r="I184" s="193"/>
      <c r="J184" s="36"/>
      <c r="K184" s="36"/>
      <c r="L184" s="39"/>
      <c r="M184" s="194"/>
      <c r="N184" s="195"/>
      <c r="O184" s="64"/>
      <c r="P184" s="64"/>
      <c r="Q184" s="64"/>
      <c r="R184" s="64"/>
      <c r="S184" s="64"/>
      <c r="T184" s="65"/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T184" s="17" t="s">
        <v>145</v>
      </c>
      <c r="AU184" s="17" t="s">
        <v>82</v>
      </c>
    </row>
    <row r="185" spans="1:65" s="2" customFormat="1" ht="16.5" customHeight="1">
      <c r="A185" s="34"/>
      <c r="B185" s="35"/>
      <c r="C185" s="178" t="s">
        <v>297</v>
      </c>
      <c r="D185" s="178" t="s">
        <v>134</v>
      </c>
      <c r="E185" s="179" t="s">
        <v>298</v>
      </c>
      <c r="F185" s="180" t="s">
        <v>499</v>
      </c>
      <c r="G185" s="181" t="s">
        <v>161</v>
      </c>
      <c r="H185" s="182">
        <v>112.8</v>
      </c>
      <c r="I185" s="183"/>
      <c r="J185" s="184">
        <f>ROUND(I185*H185,2)</f>
        <v>0</v>
      </c>
      <c r="K185" s="180" t="s">
        <v>474</v>
      </c>
      <c r="L185" s="39"/>
      <c r="M185" s="185" t="s">
        <v>19</v>
      </c>
      <c r="N185" s="186" t="s">
        <v>44</v>
      </c>
      <c r="O185" s="64"/>
      <c r="P185" s="187">
        <f>O185*H185</f>
        <v>0</v>
      </c>
      <c r="Q185" s="187">
        <v>0</v>
      </c>
      <c r="R185" s="187">
        <f>Q185*H185</f>
        <v>0</v>
      </c>
      <c r="S185" s="187">
        <v>0</v>
      </c>
      <c r="T185" s="188">
        <f>S185*H185</f>
        <v>0</v>
      </c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R185" s="189" t="s">
        <v>139</v>
      </c>
      <c r="AT185" s="189" t="s">
        <v>134</v>
      </c>
      <c r="AU185" s="189" t="s">
        <v>82</v>
      </c>
      <c r="AY185" s="17" t="s">
        <v>132</v>
      </c>
      <c r="BE185" s="190">
        <f>IF(N185="základní",J185,0)</f>
        <v>0</v>
      </c>
      <c r="BF185" s="190">
        <f>IF(N185="snížená",J185,0)</f>
        <v>0</v>
      </c>
      <c r="BG185" s="190">
        <f>IF(N185="zákl. přenesená",J185,0)</f>
        <v>0</v>
      </c>
      <c r="BH185" s="190">
        <f>IF(N185="sníž. přenesená",J185,0)</f>
        <v>0</v>
      </c>
      <c r="BI185" s="190">
        <f>IF(N185="nulová",J185,0)</f>
        <v>0</v>
      </c>
      <c r="BJ185" s="17" t="s">
        <v>80</v>
      </c>
      <c r="BK185" s="190">
        <f>ROUND(I185*H185,2)</f>
        <v>0</v>
      </c>
      <c r="BL185" s="17" t="s">
        <v>139</v>
      </c>
      <c r="BM185" s="189" t="s">
        <v>467</v>
      </c>
    </row>
    <row r="186" spans="1:65" s="2" customFormat="1" ht="11.25">
      <c r="A186" s="34"/>
      <c r="B186" s="35"/>
      <c r="C186" s="36"/>
      <c r="D186" s="191" t="s">
        <v>141</v>
      </c>
      <c r="E186" s="36"/>
      <c r="F186" s="192" t="s">
        <v>301</v>
      </c>
      <c r="G186" s="36"/>
      <c r="H186" s="36"/>
      <c r="I186" s="193"/>
      <c r="J186" s="36"/>
      <c r="K186" s="36"/>
      <c r="L186" s="39"/>
      <c r="M186" s="194"/>
      <c r="N186" s="195"/>
      <c r="O186" s="64"/>
      <c r="P186" s="64"/>
      <c r="Q186" s="64"/>
      <c r="R186" s="64"/>
      <c r="S186" s="64"/>
      <c r="T186" s="65"/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T186" s="17" t="s">
        <v>141</v>
      </c>
      <c r="AU186" s="17" t="s">
        <v>82</v>
      </c>
    </row>
    <row r="187" spans="1:65" s="2" customFormat="1" ht="11.25">
      <c r="A187" s="34"/>
      <c r="B187" s="35"/>
      <c r="C187" s="36"/>
      <c r="D187" s="196" t="s">
        <v>143</v>
      </c>
      <c r="E187" s="36"/>
      <c r="F187" s="197" t="s">
        <v>500</v>
      </c>
      <c r="G187" s="36"/>
      <c r="H187" s="36"/>
      <c r="I187" s="193"/>
      <c r="J187" s="36"/>
      <c r="K187" s="36"/>
      <c r="L187" s="39"/>
      <c r="M187" s="194"/>
      <c r="N187" s="195"/>
      <c r="O187" s="64"/>
      <c r="P187" s="64"/>
      <c r="Q187" s="64"/>
      <c r="R187" s="64"/>
      <c r="S187" s="64"/>
      <c r="T187" s="65"/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T187" s="17" t="s">
        <v>143</v>
      </c>
      <c r="AU187" s="17" t="s">
        <v>82</v>
      </c>
    </row>
    <row r="188" spans="1:65" s="2" customFormat="1" ht="19.5">
      <c r="A188" s="34"/>
      <c r="B188" s="35"/>
      <c r="C188" s="36"/>
      <c r="D188" s="191" t="s">
        <v>145</v>
      </c>
      <c r="E188" s="36"/>
      <c r="F188" s="198" t="s">
        <v>468</v>
      </c>
      <c r="G188" s="36"/>
      <c r="H188" s="36"/>
      <c r="I188" s="193"/>
      <c r="J188" s="36"/>
      <c r="K188" s="36"/>
      <c r="L188" s="39"/>
      <c r="M188" s="194"/>
      <c r="N188" s="195"/>
      <c r="O188" s="64"/>
      <c r="P188" s="64"/>
      <c r="Q188" s="64"/>
      <c r="R188" s="64"/>
      <c r="S188" s="64"/>
      <c r="T188" s="65"/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T188" s="17" t="s">
        <v>145</v>
      </c>
      <c r="AU188" s="17" t="s">
        <v>82</v>
      </c>
    </row>
    <row r="189" spans="1:65" s="13" customFormat="1" ht="11.25">
      <c r="B189" s="199"/>
      <c r="C189" s="200"/>
      <c r="D189" s="191" t="s">
        <v>147</v>
      </c>
      <c r="E189" s="201" t="s">
        <v>19</v>
      </c>
      <c r="F189" s="202" t="s">
        <v>469</v>
      </c>
      <c r="G189" s="200"/>
      <c r="H189" s="203">
        <v>2.4</v>
      </c>
      <c r="I189" s="204"/>
      <c r="J189" s="200"/>
      <c r="K189" s="200"/>
      <c r="L189" s="205"/>
      <c r="M189" s="206"/>
      <c r="N189" s="207"/>
      <c r="O189" s="207"/>
      <c r="P189" s="207"/>
      <c r="Q189" s="207"/>
      <c r="R189" s="207"/>
      <c r="S189" s="207"/>
      <c r="T189" s="208"/>
      <c r="AT189" s="209" t="s">
        <v>147</v>
      </c>
      <c r="AU189" s="209" t="s">
        <v>82</v>
      </c>
      <c r="AV189" s="13" t="s">
        <v>82</v>
      </c>
      <c r="AW189" s="13" t="s">
        <v>35</v>
      </c>
      <c r="AX189" s="13" t="s">
        <v>73</v>
      </c>
      <c r="AY189" s="209" t="s">
        <v>132</v>
      </c>
    </row>
    <row r="190" spans="1:65" s="13" customFormat="1" ht="11.25">
      <c r="B190" s="199"/>
      <c r="C190" s="200"/>
      <c r="D190" s="191" t="s">
        <v>147</v>
      </c>
      <c r="E190" s="201" t="s">
        <v>19</v>
      </c>
      <c r="F190" s="202" t="s">
        <v>470</v>
      </c>
      <c r="G190" s="200"/>
      <c r="H190" s="203">
        <v>110.4</v>
      </c>
      <c r="I190" s="204"/>
      <c r="J190" s="200"/>
      <c r="K190" s="200"/>
      <c r="L190" s="205"/>
      <c r="M190" s="206"/>
      <c r="N190" s="207"/>
      <c r="O190" s="207"/>
      <c r="P190" s="207"/>
      <c r="Q190" s="207"/>
      <c r="R190" s="207"/>
      <c r="S190" s="207"/>
      <c r="T190" s="208"/>
      <c r="AT190" s="209" t="s">
        <v>147</v>
      </c>
      <c r="AU190" s="209" t="s">
        <v>82</v>
      </c>
      <c r="AV190" s="13" t="s">
        <v>82</v>
      </c>
      <c r="AW190" s="13" t="s">
        <v>35</v>
      </c>
      <c r="AX190" s="13" t="s">
        <v>73</v>
      </c>
      <c r="AY190" s="209" t="s">
        <v>132</v>
      </c>
    </row>
    <row r="191" spans="1:65" s="14" customFormat="1" ht="11.25">
      <c r="B191" s="210"/>
      <c r="C191" s="211"/>
      <c r="D191" s="191" t="s">
        <v>147</v>
      </c>
      <c r="E191" s="212" t="s">
        <v>19</v>
      </c>
      <c r="F191" s="213" t="s">
        <v>150</v>
      </c>
      <c r="G191" s="211"/>
      <c r="H191" s="214">
        <v>112.8</v>
      </c>
      <c r="I191" s="215"/>
      <c r="J191" s="211"/>
      <c r="K191" s="211"/>
      <c r="L191" s="216"/>
      <c r="M191" s="217"/>
      <c r="N191" s="218"/>
      <c r="O191" s="218"/>
      <c r="P191" s="218"/>
      <c r="Q191" s="218"/>
      <c r="R191" s="218"/>
      <c r="S191" s="218"/>
      <c r="T191" s="219"/>
      <c r="AT191" s="220" t="s">
        <v>147</v>
      </c>
      <c r="AU191" s="220" t="s">
        <v>82</v>
      </c>
      <c r="AV191" s="14" t="s">
        <v>139</v>
      </c>
      <c r="AW191" s="14" t="s">
        <v>35</v>
      </c>
      <c r="AX191" s="14" t="s">
        <v>80</v>
      </c>
      <c r="AY191" s="220" t="s">
        <v>132</v>
      </c>
    </row>
    <row r="192" spans="1:65" s="12" customFormat="1" ht="22.9" customHeight="1">
      <c r="B192" s="162"/>
      <c r="C192" s="163"/>
      <c r="D192" s="164" t="s">
        <v>72</v>
      </c>
      <c r="E192" s="176" t="s">
        <v>366</v>
      </c>
      <c r="F192" s="176" t="s">
        <v>367</v>
      </c>
      <c r="G192" s="163"/>
      <c r="H192" s="163"/>
      <c r="I192" s="166"/>
      <c r="J192" s="177">
        <f>BK192</f>
        <v>0</v>
      </c>
      <c r="K192" s="163"/>
      <c r="L192" s="168"/>
      <c r="M192" s="169"/>
      <c r="N192" s="170"/>
      <c r="O192" s="170"/>
      <c r="P192" s="171">
        <f>SUM(P193:P195)</f>
        <v>0</v>
      </c>
      <c r="Q192" s="170"/>
      <c r="R192" s="171">
        <f>SUM(R193:R195)</f>
        <v>0</v>
      </c>
      <c r="S192" s="170"/>
      <c r="T192" s="172">
        <f>SUM(T193:T195)</f>
        <v>0</v>
      </c>
      <c r="AR192" s="173" t="s">
        <v>80</v>
      </c>
      <c r="AT192" s="174" t="s">
        <v>72</v>
      </c>
      <c r="AU192" s="174" t="s">
        <v>80</v>
      </c>
      <c r="AY192" s="173" t="s">
        <v>132</v>
      </c>
      <c r="BK192" s="175">
        <f>SUM(BK193:BK195)</f>
        <v>0</v>
      </c>
    </row>
    <row r="193" spans="1:65" s="2" customFormat="1" ht="16.5" customHeight="1">
      <c r="A193" s="34"/>
      <c r="B193" s="35"/>
      <c r="C193" s="178" t="s">
        <v>305</v>
      </c>
      <c r="D193" s="178" t="s">
        <v>134</v>
      </c>
      <c r="E193" s="179" t="s">
        <v>369</v>
      </c>
      <c r="F193" s="180" t="s">
        <v>370</v>
      </c>
      <c r="G193" s="181" t="s">
        <v>371</v>
      </c>
      <c r="H193" s="182">
        <v>70.438999999999993</v>
      </c>
      <c r="I193" s="183"/>
      <c r="J193" s="184">
        <f>ROUND(I193*H193,2)</f>
        <v>0</v>
      </c>
      <c r="K193" s="180" t="s">
        <v>474</v>
      </c>
      <c r="L193" s="39"/>
      <c r="M193" s="185" t="s">
        <v>19</v>
      </c>
      <c r="N193" s="186" t="s">
        <v>44</v>
      </c>
      <c r="O193" s="64"/>
      <c r="P193" s="187">
        <f>O193*H193</f>
        <v>0</v>
      </c>
      <c r="Q193" s="187">
        <v>0</v>
      </c>
      <c r="R193" s="187">
        <f>Q193*H193</f>
        <v>0</v>
      </c>
      <c r="S193" s="187">
        <v>0</v>
      </c>
      <c r="T193" s="188">
        <f>S193*H193</f>
        <v>0</v>
      </c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R193" s="189" t="s">
        <v>139</v>
      </c>
      <c r="AT193" s="189" t="s">
        <v>134</v>
      </c>
      <c r="AU193" s="189" t="s">
        <v>82</v>
      </c>
      <c r="AY193" s="17" t="s">
        <v>132</v>
      </c>
      <c r="BE193" s="190">
        <f>IF(N193="základní",J193,0)</f>
        <v>0</v>
      </c>
      <c r="BF193" s="190">
        <f>IF(N193="snížená",J193,0)</f>
        <v>0</v>
      </c>
      <c r="BG193" s="190">
        <f>IF(N193="zákl. přenesená",J193,0)</f>
        <v>0</v>
      </c>
      <c r="BH193" s="190">
        <f>IF(N193="sníž. přenesená",J193,0)</f>
        <v>0</v>
      </c>
      <c r="BI193" s="190">
        <f>IF(N193="nulová",J193,0)</f>
        <v>0</v>
      </c>
      <c r="BJ193" s="17" t="s">
        <v>80</v>
      </c>
      <c r="BK193" s="190">
        <f>ROUND(I193*H193,2)</f>
        <v>0</v>
      </c>
      <c r="BL193" s="17" t="s">
        <v>139</v>
      </c>
      <c r="BM193" s="189" t="s">
        <v>471</v>
      </c>
    </row>
    <row r="194" spans="1:65" s="2" customFormat="1" ht="11.25">
      <c r="A194" s="34"/>
      <c r="B194" s="35"/>
      <c r="C194" s="36"/>
      <c r="D194" s="191" t="s">
        <v>141</v>
      </c>
      <c r="E194" s="36"/>
      <c r="F194" s="192" t="s">
        <v>373</v>
      </c>
      <c r="G194" s="36"/>
      <c r="H194" s="36"/>
      <c r="I194" s="193"/>
      <c r="J194" s="36"/>
      <c r="K194" s="36"/>
      <c r="L194" s="39"/>
      <c r="M194" s="194"/>
      <c r="N194" s="195"/>
      <c r="O194" s="64"/>
      <c r="P194" s="64"/>
      <c r="Q194" s="64"/>
      <c r="R194" s="64"/>
      <c r="S194" s="64"/>
      <c r="T194" s="65"/>
      <c r="U194" s="34"/>
      <c r="V194" s="34"/>
      <c r="W194" s="34"/>
      <c r="X194" s="34"/>
      <c r="Y194" s="34"/>
      <c r="Z194" s="34"/>
      <c r="AA194" s="34"/>
      <c r="AB194" s="34"/>
      <c r="AC194" s="34"/>
      <c r="AD194" s="34"/>
      <c r="AE194" s="34"/>
      <c r="AT194" s="17" t="s">
        <v>141</v>
      </c>
      <c r="AU194" s="17" t="s">
        <v>82</v>
      </c>
    </row>
    <row r="195" spans="1:65" s="2" customFormat="1" ht="11.25">
      <c r="A195" s="34"/>
      <c r="B195" s="35"/>
      <c r="C195" s="36"/>
      <c r="D195" s="196" t="s">
        <v>143</v>
      </c>
      <c r="E195" s="36"/>
      <c r="F195" s="197" t="s">
        <v>501</v>
      </c>
      <c r="G195" s="36"/>
      <c r="H195" s="36"/>
      <c r="I195" s="193"/>
      <c r="J195" s="36"/>
      <c r="K195" s="36"/>
      <c r="L195" s="39"/>
      <c r="M195" s="231"/>
      <c r="N195" s="232"/>
      <c r="O195" s="233"/>
      <c r="P195" s="233"/>
      <c r="Q195" s="233"/>
      <c r="R195" s="233"/>
      <c r="S195" s="233"/>
      <c r="T195" s="234"/>
      <c r="U195" s="34"/>
      <c r="V195" s="34"/>
      <c r="W195" s="34"/>
      <c r="X195" s="34"/>
      <c r="Y195" s="34"/>
      <c r="Z195" s="34"/>
      <c r="AA195" s="34"/>
      <c r="AB195" s="34"/>
      <c r="AC195" s="34"/>
      <c r="AD195" s="34"/>
      <c r="AE195" s="34"/>
      <c r="AT195" s="17" t="s">
        <v>143</v>
      </c>
      <c r="AU195" s="17" t="s">
        <v>82</v>
      </c>
    </row>
    <row r="196" spans="1:65" s="2" customFormat="1" ht="6.95" customHeight="1">
      <c r="A196" s="34"/>
      <c r="B196" s="47"/>
      <c r="C196" s="48"/>
      <c r="D196" s="48"/>
      <c r="E196" s="48"/>
      <c r="F196" s="48"/>
      <c r="G196" s="48"/>
      <c r="H196" s="48"/>
      <c r="I196" s="48"/>
      <c r="J196" s="48"/>
      <c r="K196" s="48"/>
      <c r="L196" s="39"/>
      <c r="M196" s="34"/>
      <c r="O196" s="34"/>
      <c r="P196" s="34"/>
      <c r="Q196" s="34"/>
      <c r="R196" s="34"/>
      <c r="S196" s="34"/>
      <c r="T196" s="34"/>
      <c r="U196" s="34"/>
      <c r="V196" s="34"/>
      <c r="W196" s="34"/>
      <c r="X196" s="34"/>
      <c r="Y196" s="34"/>
      <c r="Z196" s="34"/>
      <c r="AA196" s="34"/>
      <c r="AB196" s="34"/>
      <c r="AC196" s="34"/>
      <c r="AD196" s="34"/>
      <c r="AE196" s="34"/>
    </row>
  </sheetData>
  <sheetProtection algorithmName="SHA-512" hashValue="z1b0MKqk8VTaENroFyHY18BSQrAyyinz0pPx+7oj9CFrjOMSlXboX5RUzRvN/iWKcQgBwGdWUY00bmq3Sf7VLA==" saltValue="kXhLN7Ymdu2AICIsOWFpzNz3HzYR/OXjp2drmKTSwxGPEAOhHmfkp3iJ4gkM37n/OHVz2olJs9Igdj/xg0SWDQ==" spinCount="100000" sheet="1" objects="1" scenarios="1" formatColumns="0" formatRows="0" autoFilter="0"/>
  <autoFilter ref="C87:K195"/>
  <mergeCells count="12">
    <mergeCell ref="E80:H80"/>
    <mergeCell ref="L2:V2"/>
    <mergeCell ref="E50:H50"/>
    <mergeCell ref="E52:H52"/>
    <mergeCell ref="E54:H54"/>
    <mergeCell ref="E76:H76"/>
    <mergeCell ref="E78:H78"/>
    <mergeCell ref="E7:H7"/>
    <mergeCell ref="E9:H9"/>
    <mergeCell ref="E11:H11"/>
    <mergeCell ref="E20:H20"/>
    <mergeCell ref="E29:H29"/>
  </mergeCells>
  <hyperlinks>
    <hyperlink ref="F93" r:id="rId1"/>
    <hyperlink ref="F100" r:id="rId2"/>
    <hyperlink ref="F133" r:id="rId3"/>
    <hyperlink ref="F141" r:id="rId4"/>
    <hyperlink ref="F148" r:id="rId5"/>
    <hyperlink ref="F165" r:id="rId6"/>
    <hyperlink ref="F169" r:id="rId7"/>
    <hyperlink ref="F176" r:id="rId8"/>
    <hyperlink ref="F180" r:id="rId9"/>
    <hyperlink ref="F183" r:id="rId10"/>
    <hyperlink ref="F187" r:id="rId11"/>
    <hyperlink ref="F195" r:id="rId12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3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199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59"/>
      <c r="M2" s="359"/>
      <c r="N2" s="359"/>
      <c r="O2" s="359"/>
      <c r="P2" s="359"/>
      <c r="Q2" s="359"/>
      <c r="R2" s="359"/>
      <c r="S2" s="359"/>
      <c r="T2" s="359"/>
      <c r="U2" s="359"/>
      <c r="V2" s="359"/>
      <c r="AT2" s="17" t="s">
        <v>96</v>
      </c>
    </row>
    <row r="3" spans="1:46" s="1" customFormat="1" ht="6.95" customHeight="1">
      <c r="B3" s="108"/>
      <c r="C3" s="109"/>
      <c r="D3" s="109"/>
      <c r="E3" s="109"/>
      <c r="F3" s="109"/>
      <c r="G3" s="109"/>
      <c r="H3" s="109"/>
      <c r="I3" s="109"/>
      <c r="J3" s="109"/>
      <c r="K3" s="109"/>
      <c r="L3" s="20"/>
      <c r="AT3" s="17" t="s">
        <v>82</v>
      </c>
    </row>
    <row r="4" spans="1:46" s="1" customFormat="1" ht="24.95" customHeight="1">
      <c r="B4" s="20"/>
      <c r="D4" s="110" t="s">
        <v>103</v>
      </c>
      <c r="L4" s="20"/>
      <c r="M4" s="111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12" t="s">
        <v>16</v>
      </c>
      <c r="L6" s="20"/>
    </row>
    <row r="7" spans="1:46" s="1" customFormat="1" ht="16.5" customHeight="1">
      <c r="B7" s="20"/>
      <c r="E7" s="360" t="str">
        <f>'Rekapitulace stavby'!K6</f>
        <v>Projektové dokumentace 2020, část 1 Biokoridor a biocentrum v k.ú. Mančice a Rašovice</v>
      </c>
      <c r="F7" s="361"/>
      <c r="G7" s="361"/>
      <c r="H7" s="361"/>
      <c r="L7" s="20"/>
    </row>
    <row r="8" spans="1:46" s="1" customFormat="1" ht="12" customHeight="1">
      <c r="B8" s="20"/>
      <c r="D8" s="112" t="s">
        <v>104</v>
      </c>
      <c r="L8" s="20"/>
    </row>
    <row r="9" spans="1:46" s="2" customFormat="1" ht="16.5" customHeight="1">
      <c r="A9" s="34"/>
      <c r="B9" s="39"/>
      <c r="C9" s="34"/>
      <c r="D9" s="34"/>
      <c r="E9" s="360" t="s">
        <v>105</v>
      </c>
      <c r="F9" s="362"/>
      <c r="G9" s="362"/>
      <c r="H9" s="362"/>
      <c r="I9" s="34"/>
      <c r="J9" s="34"/>
      <c r="K9" s="34"/>
      <c r="L9" s="113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2" customHeight="1">
      <c r="A10" s="34"/>
      <c r="B10" s="39"/>
      <c r="C10" s="34"/>
      <c r="D10" s="112" t="s">
        <v>106</v>
      </c>
      <c r="E10" s="34"/>
      <c r="F10" s="34"/>
      <c r="G10" s="34"/>
      <c r="H10" s="34"/>
      <c r="I10" s="34"/>
      <c r="J10" s="34"/>
      <c r="K10" s="34"/>
      <c r="L10" s="113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6.5" customHeight="1">
      <c r="A11" s="34"/>
      <c r="B11" s="39"/>
      <c r="C11" s="34"/>
      <c r="D11" s="34"/>
      <c r="E11" s="363" t="s">
        <v>502</v>
      </c>
      <c r="F11" s="362"/>
      <c r="G11" s="362"/>
      <c r="H11" s="362"/>
      <c r="I11" s="34"/>
      <c r="J11" s="34"/>
      <c r="K11" s="34"/>
      <c r="L11" s="113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1.25">
      <c r="A12" s="34"/>
      <c r="B12" s="39"/>
      <c r="C12" s="34"/>
      <c r="D12" s="34"/>
      <c r="E12" s="34"/>
      <c r="F12" s="34"/>
      <c r="G12" s="34"/>
      <c r="H12" s="34"/>
      <c r="I12" s="34"/>
      <c r="J12" s="34"/>
      <c r="K12" s="34"/>
      <c r="L12" s="113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2" customHeight="1">
      <c r="A13" s="34"/>
      <c r="B13" s="39"/>
      <c r="C13" s="34"/>
      <c r="D13" s="112" t="s">
        <v>18</v>
      </c>
      <c r="E13" s="34"/>
      <c r="F13" s="103" t="s">
        <v>19</v>
      </c>
      <c r="G13" s="34"/>
      <c r="H13" s="34"/>
      <c r="I13" s="112" t="s">
        <v>20</v>
      </c>
      <c r="J13" s="103" t="s">
        <v>19</v>
      </c>
      <c r="K13" s="34"/>
      <c r="L13" s="113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2" t="s">
        <v>21</v>
      </c>
      <c r="E14" s="34"/>
      <c r="F14" s="103" t="s">
        <v>108</v>
      </c>
      <c r="G14" s="34"/>
      <c r="H14" s="34"/>
      <c r="I14" s="112" t="s">
        <v>23</v>
      </c>
      <c r="J14" s="114" t="str">
        <f>'Rekapitulace stavby'!AN8</f>
        <v>27. 4. 2022</v>
      </c>
      <c r="K14" s="34"/>
      <c r="L14" s="113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0.9" customHeight="1">
      <c r="A15" s="34"/>
      <c r="B15" s="39"/>
      <c r="C15" s="34"/>
      <c r="D15" s="34"/>
      <c r="E15" s="34"/>
      <c r="F15" s="34"/>
      <c r="G15" s="34"/>
      <c r="H15" s="34"/>
      <c r="I15" s="34"/>
      <c r="J15" s="34"/>
      <c r="K15" s="34"/>
      <c r="L15" s="113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12" customHeight="1">
      <c r="A16" s="34"/>
      <c r="B16" s="39"/>
      <c r="C16" s="34"/>
      <c r="D16" s="112" t="s">
        <v>25</v>
      </c>
      <c r="E16" s="34"/>
      <c r="F16" s="34"/>
      <c r="G16" s="34"/>
      <c r="H16" s="34"/>
      <c r="I16" s="112" t="s">
        <v>26</v>
      </c>
      <c r="J16" s="103" t="s">
        <v>27</v>
      </c>
      <c r="K16" s="34"/>
      <c r="L16" s="113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8" customHeight="1">
      <c r="A17" s="34"/>
      <c r="B17" s="39"/>
      <c r="C17" s="34"/>
      <c r="D17" s="34"/>
      <c r="E17" s="103" t="s">
        <v>28</v>
      </c>
      <c r="F17" s="34"/>
      <c r="G17" s="34"/>
      <c r="H17" s="34"/>
      <c r="I17" s="112" t="s">
        <v>29</v>
      </c>
      <c r="J17" s="103" t="s">
        <v>19</v>
      </c>
      <c r="K17" s="34"/>
      <c r="L17" s="113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6.95" customHeight="1">
      <c r="A18" s="34"/>
      <c r="B18" s="39"/>
      <c r="C18" s="34"/>
      <c r="D18" s="34"/>
      <c r="E18" s="34"/>
      <c r="F18" s="34"/>
      <c r="G18" s="34"/>
      <c r="H18" s="34"/>
      <c r="I18" s="34"/>
      <c r="J18" s="34"/>
      <c r="K18" s="34"/>
      <c r="L18" s="113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12" customHeight="1">
      <c r="A19" s="34"/>
      <c r="B19" s="39"/>
      <c r="C19" s="34"/>
      <c r="D19" s="112" t="s">
        <v>30</v>
      </c>
      <c r="E19" s="34"/>
      <c r="F19" s="34"/>
      <c r="G19" s="34"/>
      <c r="H19" s="34"/>
      <c r="I19" s="112" t="s">
        <v>26</v>
      </c>
      <c r="J19" s="30" t="str">
        <f>'Rekapitulace stavby'!AN13</f>
        <v>Vyplň údaj</v>
      </c>
      <c r="K19" s="34"/>
      <c r="L19" s="113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8" customHeight="1">
      <c r="A20" s="34"/>
      <c r="B20" s="39"/>
      <c r="C20" s="34"/>
      <c r="D20" s="34"/>
      <c r="E20" s="364" t="str">
        <f>'Rekapitulace stavby'!E14</f>
        <v>Vyplň údaj</v>
      </c>
      <c r="F20" s="365"/>
      <c r="G20" s="365"/>
      <c r="H20" s="365"/>
      <c r="I20" s="112" t="s">
        <v>29</v>
      </c>
      <c r="J20" s="30" t="str">
        <f>'Rekapitulace stavby'!AN14</f>
        <v>Vyplň údaj</v>
      </c>
      <c r="K20" s="34"/>
      <c r="L20" s="113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6.95" customHeight="1">
      <c r="A21" s="34"/>
      <c r="B21" s="39"/>
      <c r="C21" s="34"/>
      <c r="D21" s="34"/>
      <c r="E21" s="34"/>
      <c r="F21" s="34"/>
      <c r="G21" s="34"/>
      <c r="H21" s="34"/>
      <c r="I21" s="34"/>
      <c r="J21" s="34"/>
      <c r="K21" s="34"/>
      <c r="L21" s="113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12" customHeight="1">
      <c r="A22" s="34"/>
      <c r="B22" s="39"/>
      <c r="C22" s="34"/>
      <c r="D22" s="112" t="s">
        <v>32</v>
      </c>
      <c r="E22" s="34"/>
      <c r="F22" s="34"/>
      <c r="G22" s="34"/>
      <c r="H22" s="34"/>
      <c r="I22" s="112" t="s">
        <v>26</v>
      </c>
      <c r="J22" s="103" t="s">
        <v>33</v>
      </c>
      <c r="K22" s="34"/>
      <c r="L22" s="113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8" customHeight="1">
      <c r="A23" s="34"/>
      <c r="B23" s="39"/>
      <c r="C23" s="34"/>
      <c r="D23" s="34"/>
      <c r="E23" s="103" t="s">
        <v>34</v>
      </c>
      <c r="F23" s="34"/>
      <c r="G23" s="34"/>
      <c r="H23" s="34"/>
      <c r="I23" s="112" t="s">
        <v>29</v>
      </c>
      <c r="J23" s="103" t="s">
        <v>19</v>
      </c>
      <c r="K23" s="34"/>
      <c r="L23" s="113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6.95" customHeight="1">
      <c r="A24" s="34"/>
      <c r="B24" s="39"/>
      <c r="C24" s="34"/>
      <c r="D24" s="34"/>
      <c r="E24" s="34"/>
      <c r="F24" s="34"/>
      <c r="G24" s="34"/>
      <c r="H24" s="34"/>
      <c r="I24" s="34"/>
      <c r="J24" s="34"/>
      <c r="K24" s="34"/>
      <c r="L24" s="113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12" customHeight="1">
      <c r="A25" s="34"/>
      <c r="B25" s="39"/>
      <c r="C25" s="34"/>
      <c r="D25" s="112" t="s">
        <v>36</v>
      </c>
      <c r="E25" s="34"/>
      <c r="F25" s="34"/>
      <c r="G25" s="34"/>
      <c r="H25" s="34"/>
      <c r="I25" s="112" t="s">
        <v>26</v>
      </c>
      <c r="J25" s="103" t="s">
        <v>33</v>
      </c>
      <c r="K25" s="34"/>
      <c r="L25" s="113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8" customHeight="1">
      <c r="A26" s="34"/>
      <c r="B26" s="39"/>
      <c r="C26" s="34"/>
      <c r="D26" s="34"/>
      <c r="E26" s="103" t="s">
        <v>34</v>
      </c>
      <c r="F26" s="34"/>
      <c r="G26" s="34"/>
      <c r="H26" s="34"/>
      <c r="I26" s="112" t="s">
        <v>29</v>
      </c>
      <c r="J26" s="103" t="s">
        <v>19</v>
      </c>
      <c r="K26" s="34"/>
      <c r="L26" s="113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2" customFormat="1" ht="6.95" customHeight="1">
      <c r="A27" s="34"/>
      <c r="B27" s="39"/>
      <c r="C27" s="34"/>
      <c r="D27" s="34"/>
      <c r="E27" s="34"/>
      <c r="F27" s="34"/>
      <c r="G27" s="34"/>
      <c r="H27" s="34"/>
      <c r="I27" s="34"/>
      <c r="J27" s="34"/>
      <c r="K27" s="34"/>
      <c r="L27" s="113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pans="1:31" s="2" customFormat="1" ht="12" customHeight="1">
      <c r="A28" s="34"/>
      <c r="B28" s="39"/>
      <c r="C28" s="34"/>
      <c r="D28" s="112" t="s">
        <v>37</v>
      </c>
      <c r="E28" s="34"/>
      <c r="F28" s="34"/>
      <c r="G28" s="34"/>
      <c r="H28" s="34"/>
      <c r="I28" s="34"/>
      <c r="J28" s="34"/>
      <c r="K28" s="34"/>
      <c r="L28" s="113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8" customFormat="1" ht="16.5" customHeight="1">
      <c r="A29" s="115"/>
      <c r="B29" s="116"/>
      <c r="C29" s="115"/>
      <c r="D29" s="115"/>
      <c r="E29" s="366" t="s">
        <v>19</v>
      </c>
      <c r="F29" s="366"/>
      <c r="G29" s="366"/>
      <c r="H29" s="366"/>
      <c r="I29" s="115"/>
      <c r="J29" s="115"/>
      <c r="K29" s="115"/>
      <c r="L29" s="117"/>
      <c r="S29" s="115"/>
      <c r="T29" s="115"/>
      <c r="U29" s="115"/>
      <c r="V29" s="115"/>
      <c r="W29" s="115"/>
      <c r="X29" s="115"/>
      <c r="Y29" s="115"/>
      <c r="Z29" s="115"/>
      <c r="AA29" s="115"/>
      <c r="AB29" s="115"/>
      <c r="AC29" s="115"/>
      <c r="AD29" s="115"/>
      <c r="AE29" s="115"/>
    </row>
    <row r="30" spans="1:31" s="2" customFormat="1" ht="6.95" customHeight="1">
      <c r="A30" s="34"/>
      <c r="B30" s="39"/>
      <c r="C30" s="34"/>
      <c r="D30" s="34"/>
      <c r="E30" s="34"/>
      <c r="F30" s="34"/>
      <c r="G30" s="34"/>
      <c r="H30" s="34"/>
      <c r="I30" s="34"/>
      <c r="J30" s="34"/>
      <c r="K30" s="34"/>
      <c r="L30" s="113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18"/>
      <c r="E31" s="118"/>
      <c r="F31" s="118"/>
      <c r="G31" s="118"/>
      <c r="H31" s="118"/>
      <c r="I31" s="118"/>
      <c r="J31" s="118"/>
      <c r="K31" s="118"/>
      <c r="L31" s="113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25.35" customHeight="1">
      <c r="A32" s="34"/>
      <c r="B32" s="39"/>
      <c r="C32" s="34"/>
      <c r="D32" s="119" t="s">
        <v>39</v>
      </c>
      <c r="E32" s="34"/>
      <c r="F32" s="34"/>
      <c r="G32" s="34"/>
      <c r="H32" s="34"/>
      <c r="I32" s="34"/>
      <c r="J32" s="120">
        <f>ROUND(J88, 2)</f>
        <v>0</v>
      </c>
      <c r="K32" s="34"/>
      <c r="L32" s="113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6.95" customHeight="1">
      <c r="A33" s="34"/>
      <c r="B33" s="39"/>
      <c r="C33" s="34"/>
      <c r="D33" s="118"/>
      <c r="E33" s="118"/>
      <c r="F33" s="118"/>
      <c r="G33" s="118"/>
      <c r="H33" s="118"/>
      <c r="I33" s="118"/>
      <c r="J33" s="118"/>
      <c r="K33" s="118"/>
      <c r="L33" s="113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34"/>
      <c r="F34" s="121" t="s">
        <v>41</v>
      </c>
      <c r="G34" s="34"/>
      <c r="H34" s="34"/>
      <c r="I34" s="121" t="s">
        <v>40</v>
      </c>
      <c r="J34" s="121" t="s">
        <v>42</v>
      </c>
      <c r="K34" s="34"/>
      <c r="L34" s="113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customHeight="1">
      <c r="A35" s="34"/>
      <c r="B35" s="39"/>
      <c r="C35" s="34"/>
      <c r="D35" s="122" t="s">
        <v>43</v>
      </c>
      <c r="E35" s="112" t="s">
        <v>44</v>
      </c>
      <c r="F35" s="123">
        <f>ROUND((SUM(BE88:BE198)),  2)</f>
        <v>0</v>
      </c>
      <c r="G35" s="34"/>
      <c r="H35" s="34"/>
      <c r="I35" s="124">
        <v>0.21</v>
      </c>
      <c r="J35" s="123">
        <f>ROUND(((SUM(BE88:BE198))*I35),  2)</f>
        <v>0</v>
      </c>
      <c r="K35" s="34"/>
      <c r="L35" s="113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customHeight="1">
      <c r="A36" s="34"/>
      <c r="B36" s="39"/>
      <c r="C36" s="34"/>
      <c r="D36" s="34"/>
      <c r="E36" s="112" t="s">
        <v>45</v>
      </c>
      <c r="F36" s="123">
        <f>ROUND((SUM(BF88:BF198)),  2)</f>
        <v>0</v>
      </c>
      <c r="G36" s="34"/>
      <c r="H36" s="34"/>
      <c r="I36" s="124">
        <v>0.15</v>
      </c>
      <c r="J36" s="123">
        <f>ROUND(((SUM(BF88:BF198))*I36),  2)</f>
        <v>0</v>
      </c>
      <c r="K36" s="34"/>
      <c r="L36" s="113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2" t="s">
        <v>46</v>
      </c>
      <c r="F37" s="123">
        <f>ROUND((SUM(BG88:BG198)),  2)</f>
        <v>0</v>
      </c>
      <c r="G37" s="34"/>
      <c r="H37" s="34"/>
      <c r="I37" s="124">
        <v>0.21</v>
      </c>
      <c r="J37" s="123">
        <f>0</f>
        <v>0</v>
      </c>
      <c r="K37" s="34"/>
      <c r="L37" s="113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14.45" hidden="1" customHeight="1">
      <c r="A38" s="34"/>
      <c r="B38" s="39"/>
      <c r="C38" s="34"/>
      <c r="D38" s="34"/>
      <c r="E38" s="112" t="s">
        <v>47</v>
      </c>
      <c r="F38" s="123">
        <f>ROUND((SUM(BH88:BH198)),  2)</f>
        <v>0</v>
      </c>
      <c r="G38" s="34"/>
      <c r="H38" s="34"/>
      <c r="I38" s="124">
        <v>0.15</v>
      </c>
      <c r="J38" s="123">
        <f>0</f>
        <v>0</v>
      </c>
      <c r="K38" s="34"/>
      <c r="L38" s="113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14.45" hidden="1" customHeight="1">
      <c r="A39" s="34"/>
      <c r="B39" s="39"/>
      <c r="C39" s="34"/>
      <c r="D39" s="34"/>
      <c r="E39" s="112" t="s">
        <v>48</v>
      </c>
      <c r="F39" s="123">
        <f>ROUND((SUM(BI88:BI198)),  2)</f>
        <v>0</v>
      </c>
      <c r="G39" s="34"/>
      <c r="H39" s="34"/>
      <c r="I39" s="124">
        <v>0</v>
      </c>
      <c r="J39" s="123">
        <f>0</f>
        <v>0</v>
      </c>
      <c r="K39" s="34"/>
      <c r="L39" s="113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6.95" customHeight="1">
      <c r="A40" s="34"/>
      <c r="B40" s="39"/>
      <c r="C40" s="34"/>
      <c r="D40" s="34"/>
      <c r="E40" s="34"/>
      <c r="F40" s="34"/>
      <c r="G40" s="34"/>
      <c r="H40" s="34"/>
      <c r="I40" s="34"/>
      <c r="J40" s="34"/>
      <c r="K40" s="34"/>
      <c r="L40" s="113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pans="1:31" s="2" customFormat="1" ht="25.35" customHeight="1">
      <c r="A41" s="34"/>
      <c r="B41" s="39"/>
      <c r="C41" s="125"/>
      <c r="D41" s="126" t="s">
        <v>49</v>
      </c>
      <c r="E41" s="127"/>
      <c r="F41" s="127"/>
      <c r="G41" s="128" t="s">
        <v>50</v>
      </c>
      <c r="H41" s="129" t="s">
        <v>51</v>
      </c>
      <c r="I41" s="127"/>
      <c r="J41" s="130">
        <f>SUM(J32:J39)</f>
        <v>0</v>
      </c>
      <c r="K41" s="131"/>
      <c r="L41" s="113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pans="1:31" s="2" customFormat="1" ht="14.45" customHeight="1">
      <c r="A42" s="34"/>
      <c r="B42" s="132"/>
      <c r="C42" s="133"/>
      <c r="D42" s="133"/>
      <c r="E42" s="133"/>
      <c r="F42" s="133"/>
      <c r="G42" s="133"/>
      <c r="H42" s="133"/>
      <c r="I42" s="133"/>
      <c r="J42" s="133"/>
      <c r="K42" s="133"/>
      <c r="L42" s="113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6" spans="1:31" s="2" customFormat="1" ht="6.95" customHeight="1">
      <c r="A46" s="34"/>
      <c r="B46" s="134"/>
      <c r="C46" s="135"/>
      <c r="D46" s="135"/>
      <c r="E46" s="135"/>
      <c r="F46" s="135"/>
      <c r="G46" s="135"/>
      <c r="H46" s="135"/>
      <c r="I46" s="135"/>
      <c r="J46" s="135"/>
      <c r="K46" s="135"/>
      <c r="L46" s="113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pans="1:31" s="2" customFormat="1" ht="24.95" customHeight="1">
      <c r="A47" s="34"/>
      <c r="B47" s="35"/>
      <c r="C47" s="23" t="s">
        <v>109</v>
      </c>
      <c r="D47" s="36"/>
      <c r="E47" s="36"/>
      <c r="F47" s="36"/>
      <c r="G47" s="36"/>
      <c r="H47" s="36"/>
      <c r="I47" s="36"/>
      <c r="J47" s="36"/>
      <c r="K47" s="36"/>
      <c r="L47" s="113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pans="1:31" s="2" customFormat="1" ht="6.95" customHeight="1">
      <c r="A48" s="34"/>
      <c r="B48" s="35"/>
      <c r="C48" s="36"/>
      <c r="D48" s="36"/>
      <c r="E48" s="36"/>
      <c r="F48" s="36"/>
      <c r="G48" s="36"/>
      <c r="H48" s="36"/>
      <c r="I48" s="36"/>
      <c r="J48" s="36"/>
      <c r="K48" s="36"/>
      <c r="L48" s="113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pans="1:47" s="2" customFormat="1" ht="12" customHeight="1">
      <c r="A49" s="34"/>
      <c r="B49" s="35"/>
      <c r="C49" s="29" t="s">
        <v>16</v>
      </c>
      <c r="D49" s="36"/>
      <c r="E49" s="36"/>
      <c r="F49" s="36"/>
      <c r="G49" s="36"/>
      <c r="H49" s="36"/>
      <c r="I49" s="36"/>
      <c r="J49" s="36"/>
      <c r="K49" s="36"/>
      <c r="L49" s="113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pans="1:47" s="2" customFormat="1" ht="16.5" customHeight="1">
      <c r="A50" s="34"/>
      <c r="B50" s="35"/>
      <c r="C50" s="36"/>
      <c r="D50" s="36"/>
      <c r="E50" s="367" t="str">
        <f>E7</f>
        <v>Projektové dokumentace 2020, část 1 Biokoridor a biocentrum v k.ú. Mančice a Rašovice</v>
      </c>
      <c r="F50" s="368"/>
      <c r="G50" s="368"/>
      <c r="H50" s="368"/>
      <c r="I50" s="36"/>
      <c r="J50" s="36"/>
      <c r="K50" s="36"/>
      <c r="L50" s="113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pans="1:47" s="1" customFormat="1" ht="12" customHeight="1">
      <c r="B51" s="21"/>
      <c r="C51" s="29" t="s">
        <v>104</v>
      </c>
      <c r="D51" s="22"/>
      <c r="E51" s="22"/>
      <c r="F51" s="22"/>
      <c r="G51" s="22"/>
      <c r="H51" s="22"/>
      <c r="I51" s="22"/>
      <c r="J51" s="22"/>
      <c r="K51" s="22"/>
      <c r="L51" s="20"/>
    </row>
    <row r="52" spans="1:47" s="2" customFormat="1" ht="16.5" customHeight="1">
      <c r="A52" s="34"/>
      <c r="B52" s="35"/>
      <c r="C52" s="36"/>
      <c r="D52" s="36"/>
      <c r="E52" s="367" t="s">
        <v>105</v>
      </c>
      <c r="F52" s="369"/>
      <c r="G52" s="369"/>
      <c r="H52" s="369"/>
      <c r="I52" s="36"/>
      <c r="J52" s="36"/>
      <c r="K52" s="36"/>
      <c r="L52" s="113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pans="1:47" s="2" customFormat="1" ht="12" customHeight="1">
      <c r="A53" s="34"/>
      <c r="B53" s="35"/>
      <c r="C53" s="29" t="s">
        <v>106</v>
      </c>
      <c r="D53" s="36"/>
      <c r="E53" s="36"/>
      <c r="F53" s="36"/>
      <c r="G53" s="36"/>
      <c r="H53" s="36"/>
      <c r="I53" s="36"/>
      <c r="J53" s="36"/>
      <c r="K53" s="36"/>
      <c r="L53" s="113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pans="1:47" s="2" customFormat="1" ht="16.5" customHeight="1">
      <c r="A54" s="34"/>
      <c r="B54" s="35"/>
      <c r="C54" s="36"/>
      <c r="D54" s="36"/>
      <c r="E54" s="316" t="str">
        <f>E11</f>
        <v>SO-01.4 - Vegetační úpravy - následná péče v 3. roce</v>
      </c>
      <c r="F54" s="369"/>
      <c r="G54" s="369"/>
      <c r="H54" s="369"/>
      <c r="I54" s="36"/>
      <c r="J54" s="36"/>
      <c r="K54" s="36"/>
      <c r="L54" s="113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pans="1:47" s="2" customFormat="1" ht="6.95" customHeight="1">
      <c r="A55" s="34"/>
      <c r="B55" s="35"/>
      <c r="C55" s="36"/>
      <c r="D55" s="36"/>
      <c r="E55" s="36"/>
      <c r="F55" s="36"/>
      <c r="G55" s="36"/>
      <c r="H55" s="36"/>
      <c r="I55" s="36"/>
      <c r="J55" s="36"/>
      <c r="K55" s="36"/>
      <c r="L55" s="113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pans="1:47" s="2" customFormat="1" ht="12" customHeight="1">
      <c r="A56" s="34"/>
      <c r="B56" s="35"/>
      <c r="C56" s="29" t="s">
        <v>21</v>
      </c>
      <c r="D56" s="36"/>
      <c r="E56" s="36"/>
      <c r="F56" s="27" t="str">
        <f>F14</f>
        <v>Mančice a Rašovice</v>
      </c>
      <c r="G56" s="36"/>
      <c r="H56" s="36"/>
      <c r="I56" s="29" t="s">
        <v>23</v>
      </c>
      <c r="J56" s="59" t="str">
        <f>IF(J14="","",J14)</f>
        <v>27. 4. 2022</v>
      </c>
      <c r="K56" s="36"/>
      <c r="L56" s="113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pans="1:47" s="2" customFormat="1" ht="6.95" customHeight="1">
      <c r="A57" s="34"/>
      <c r="B57" s="35"/>
      <c r="C57" s="36"/>
      <c r="D57" s="36"/>
      <c r="E57" s="36"/>
      <c r="F57" s="36"/>
      <c r="G57" s="36"/>
      <c r="H57" s="36"/>
      <c r="I57" s="36"/>
      <c r="J57" s="36"/>
      <c r="K57" s="36"/>
      <c r="L57" s="113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pans="1:47" s="2" customFormat="1" ht="25.7" customHeight="1">
      <c r="A58" s="34"/>
      <c r="B58" s="35"/>
      <c r="C58" s="29" t="s">
        <v>25</v>
      </c>
      <c r="D58" s="36"/>
      <c r="E58" s="36"/>
      <c r="F58" s="27" t="str">
        <f>E17</f>
        <v xml:space="preserve">ČR - SPÚ. pobočka Kutná  Hora </v>
      </c>
      <c r="G58" s="36"/>
      <c r="H58" s="36"/>
      <c r="I58" s="29" t="s">
        <v>32</v>
      </c>
      <c r="J58" s="32" t="str">
        <f>E23</f>
        <v>ATELIER FONTES s.r.o.</v>
      </c>
      <c r="K58" s="36"/>
      <c r="L58" s="113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pans="1:47" s="2" customFormat="1" ht="25.7" customHeight="1">
      <c r="A59" s="34"/>
      <c r="B59" s="35"/>
      <c r="C59" s="29" t="s">
        <v>30</v>
      </c>
      <c r="D59" s="36"/>
      <c r="E59" s="36"/>
      <c r="F59" s="27" t="str">
        <f>IF(E20="","",E20)</f>
        <v>Vyplň údaj</v>
      </c>
      <c r="G59" s="36"/>
      <c r="H59" s="36"/>
      <c r="I59" s="29" t="s">
        <v>36</v>
      </c>
      <c r="J59" s="32" t="str">
        <f>E26</f>
        <v>ATELIER FONTES s.r.o.</v>
      </c>
      <c r="K59" s="36"/>
      <c r="L59" s="113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</row>
    <row r="60" spans="1:47" s="2" customFormat="1" ht="10.35" customHeight="1">
      <c r="A60" s="34"/>
      <c r="B60" s="35"/>
      <c r="C60" s="36"/>
      <c r="D60" s="36"/>
      <c r="E60" s="36"/>
      <c r="F60" s="36"/>
      <c r="G60" s="36"/>
      <c r="H60" s="36"/>
      <c r="I60" s="36"/>
      <c r="J60" s="36"/>
      <c r="K60" s="36"/>
      <c r="L60" s="113"/>
      <c r="S60" s="34"/>
      <c r="T60" s="34"/>
      <c r="U60" s="34"/>
      <c r="V60" s="34"/>
      <c r="W60" s="34"/>
      <c r="X60" s="34"/>
      <c r="Y60" s="34"/>
      <c r="Z60" s="34"/>
      <c r="AA60" s="34"/>
      <c r="AB60" s="34"/>
      <c r="AC60" s="34"/>
      <c r="AD60" s="34"/>
      <c r="AE60" s="34"/>
    </row>
    <row r="61" spans="1:47" s="2" customFormat="1" ht="29.25" customHeight="1">
      <c r="A61" s="34"/>
      <c r="B61" s="35"/>
      <c r="C61" s="136" t="s">
        <v>110</v>
      </c>
      <c r="D61" s="137"/>
      <c r="E61" s="137"/>
      <c r="F61" s="137"/>
      <c r="G61" s="137"/>
      <c r="H61" s="137"/>
      <c r="I61" s="137"/>
      <c r="J61" s="138" t="s">
        <v>111</v>
      </c>
      <c r="K61" s="137"/>
      <c r="L61" s="113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spans="1:47" s="2" customFormat="1" ht="10.35" customHeight="1">
      <c r="A62" s="34"/>
      <c r="B62" s="35"/>
      <c r="C62" s="36"/>
      <c r="D62" s="36"/>
      <c r="E62" s="36"/>
      <c r="F62" s="36"/>
      <c r="G62" s="36"/>
      <c r="H62" s="36"/>
      <c r="I62" s="36"/>
      <c r="J62" s="36"/>
      <c r="K62" s="36"/>
      <c r="L62" s="113"/>
      <c r="S62" s="34"/>
      <c r="T62" s="34"/>
      <c r="U62" s="34"/>
      <c r="V62" s="34"/>
      <c r="W62" s="34"/>
      <c r="X62" s="34"/>
      <c r="Y62" s="34"/>
      <c r="Z62" s="34"/>
      <c r="AA62" s="34"/>
      <c r="AB62" s="34"/>
      <c r="AC62" s="34"/>
      <c r="AD62" s="34"/>
      <c r="AE62" s="34"/>
    </row>
    <row r="63" spans="1:47" s="2" customFormat="1" ht="22.9" customHeight="1">
      <c r="A63" s="34"/>
      <c r="B63" s="35"/>
      <c r="C63" s="139" t="s">
        <v>71</v>
      </c>
      <c r="D63" s="36"/>
      <c r="E63" s="36"/>
      <c r="F63" s="36"/>
      <c r="G63" s="36"/>
      <c r="H63" s="36"/>
      <c r="I63" s="36"/>
      <c r="J63" s="77">
        <f>J88</f>
        <v>0</v>
      </c>
      <c r="K63" s="36"/>
      <c r="L63" s="113"/>
      <c r="S63" s="34"/>
      <c r="T63" s="34"/>
      <c r="U63" s="34"/>
      <c r="V63" s="34"/>
      <c r="W63" s="34"/>
      <c r="X63" s="34"/>
      <c r="Y63" s="34"/>
      <c r="Z63" s="34"/>
      <c r="AA63" s="34"/>
      <c r="AB63" s="34"/>
      <c r="AC63" s="34"/>
      <c r="AD63" s="34"/>
      <c r="AE63" s="34"/>
      <c r="AU63" s="17" t="s">
        <v>112</v>
      </c>
    </row>
    <row r="64" spans="1:47" s="9" customFormat="1" ht="24.95" customHeight="1">
      <c r="B64" s="140"/>
      <c r="C64" s="141"/>
      <c r="D64" s="142" t="s">
        <v>113</v>
      </c>
      <c r="E64" s="143"/>
      <c r="F64" s="143"/>
      <c r="G64" s="143"/>
      <c r="H64" s="143"/>
      <c r="I64" s="143"/>
      <c r="J64" s="144">
        <f>J89</f>
        <v>0</v>
      </c>
      <c r="K64" s="141"/>
      <c r="L64" s="145"/>
    </row>
    <row r="65" spans="1:31" s="10" customFormat="1" ht="19.899999999999999" customHeight="1">
      <c r="B65" s="146"/>
      <c r="C65" s="97"/>
      <c r="D65" s="147" t="s">
        <v>114</v>
      </c>
      <c r="E65" s="148"/>
      <c r="F65" s="148"/>
      <c r="G65" s="148"/>
      <c r="H65" s="148"/>
      <c r="I65" s="148"/>
      <c r="J65" s="149">
        <f>J90</f>
        <v>0</v>
      </c>
      <c r="K65" s="97"/>
      <c r="L65" s="150"/>
    </row>
    <row r="66" spans="1:31" s="10" customFormat="1" ht="19.899999999999999" customHeight="1">
      <c r="B66" s="146"/>
      <c r="C66" s="97"/>
      <c r="D66" s="147" t="s">
        <v>116</v>
      </c>
      <c r="E66" s="148"/>
      <c r="F66" s="148"/>
      <c r="G66" s="148"/>
      <c r="H66" s="148"/>
      <c r="I66" s="148"/>
      <c r="J66" s="149">
        <f>J195</f>
        <v>0</v>
      </c>
      <c r="K66" s="97"/>
      <c r="L66" s="150"/>
    </row>
    <row r="67" spans="1:31" s="2" customFormat="1" ht="21.75" customHeight="1">
      <c r="A67" s="34"/>
      <c r="B67" s="35"/>
      <c r="C67" s="36"/>
      <c r="D67" s="36"/>
      <c r="E67" s="36"/>
      <c r="F67" s="36"/>
      <c r="G67" s="36"/>
      <c r="H67" s="36"/>
      <c r="I67" s="36"/>
      <c r="J67" s="36"/>
      <c r="K67" s="36"/>
      <c r="L67" s="113"/>
      <c r="S67" s="34"/>
      <c r="T67" s="34"/>
      <c r="U67" s="34"/>
      <c r="V67" s="34"/>
      <c r="W67" s="34"/>
      <c r="X67" s="34"/>
      <c r="Y67" s="34"/>
      <c r="Z67" s="34"/>
      <c r="AA67" s="34"/>
      <c r="AB67" s="34"/>
      <c r="AC67" s="34"/>
      <c r="AD67" s="34"/>
      <c r="AE67" s="34"/>
    </row>
    <row r="68" spans="1:31" s="2" customFormat="1" ht="6.95" customHeight="1">
      <c r="A68" s="34"/>
      <c r="B68" s="47"/>
      <c r="C68" s="48"/>
      <c r="D68" s="48"/>
      <c r="E68" s="48"/>
      <c r="F68" s="48"/>
      <c r="G68" s="48"/>
      <c r="H68" s="48"/>
      <c r="I68" s="48"/>
      <c r="J68" s="48"/>
      <c r="K68" s="48"/>
      <c r="L68" s="113"/>
      <c r="S68" s="34"/>
      <c r="T68" s="34"/>
      <c r="U68" s="34"/>
      <c r="V68" s="34"/>
      <c r="W68" s="34"/>
      <c r="X68" s="34"/>
      <c r="Y68" s="34"/>
      <c r="Z68" s="34"/>
      <c r="AA68" s="34"/>
      <c r="AB68" s="34"/>
      <c r="AC68" s="34"/>
      <c r="AD68" s="34"/>
      <c r="AE68" s="34"/>
    </row>
    <row r="72" spans="1:31" s="2" customFormat="1" ht="6.95" customHeight="1">
      <c r="A72" s="34"/>
      <c r="B72" s="49"/>
      <c r="C72" s="50"/>
      <c r="D72" s="50"/>
      <c r="E72" s="50"/>
      <c r="F72" s="50"/>
      <c r="G72" s="50"/>
      <c r="H72" s="50"/>
      <c r="I72" s="50"/>
      <c r="J72" s="50"/>
      <c r="K72" s="50"/>
      <c r="L72" s="113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</row>
    <row r="73" spans="1:31" s="2" customFormat="1" ht="24.95" customHeight="1">
      <c r="A73" s="34"/>
      <c r="B73" s="35"/>
      <c r="C73" s="23" t="s">
        <v>117</v>
      </c>
      <c r="D73" s="36"/>
      <c r="E73" s="36"/>
      <c r="F73" s="36"/>
      <c r="G73" s="36"/>
      <c r="H73" s="36"/>
      <c r="I73" s="36"/>
      <c r="J73" s="36"/>
      <c r="K73" s="36"/>
      <c r="L73" s="113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</row>
    <row r="74" spans="1:31" s="2" customFormat="1" ht="6.95" customHeight="1">
      <c r="A74" s="34"/>
      <c r="B74" s="35"/>
      <c r="C74" s="36"/>
      <c r="D74" s="36"/>
      <c r="E74" s="36"/>
      <c r="F74" s="36"/>
      <c r="G74" s="36"/>
      <c r="H74" s="36"/>
      <c r="I74" s="36"/>
      <c r="J74" s="36"/>
      <c r="K74" s="36"/>
      <c r="L74" s="113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</row>
    <row r="75" spans="1:31" s="2" customFormat="1" ht="12" customHeight="1">
      <c r="A75" s="34"/>
      <c r="B75" s="35"/>
      <c r="C75" s="29" t="s">
        <v>16</v>
      </c>
      <c r="D75" s="36"/>
      <c r="E75" s="36"/>
      <c r="F75" s="36"/>
      <c r="G75" s="36"/>
      <c r="H75" s="36"/>
      <c r="I75" s="36"/>
      <c r="J75" s="36"/>
      <c r="K75" s="36"/>
      <c r="L75" s="113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6" spans="1:31" s="2" customFormat="1" ht="16.5" customHeight="1">
      <c r="A76" s="34"/>
      <c r="B76" s="35"/>
      <c r="C76" s="36"/>
      <c r="D76" s="36"/>
      <c r="E76" s="367" t="str">
        <f>E7</f>
        <v>Projektové dokumentace 2020, část 1 Biokoridor a biocentrum v k.ú. Mančice a Rašovice</v>
      </c>
      <c r="F76" s="368"/>
      <c r="G76" s="368"/>
      <c r="H76" s="368"/>
      <c r="I76" s="36"/>
      <c r="J76" s="36"/>
      <c r="K76" s="36"/>
      <c r="L76" s="113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1" customFormat="1" ht="12" customHeight="1">
      <c r="B77" s="21"/>
      <c r="C77" s="29" t="s">
        <v>104</v>
      </c>
      <c r="D77" s="22"/>
      <c r="E77" s="22"/>
      <c r="F77" s="22"/>
      <c r="G77" s="22"/>
      <c r="H77" s="22"/>
      <c r="I77" s="22"/>
      <c r="J77" s="22"/>
      <c r="K77" s="22"/>
      <c r="L77" s="20"/>
    </row>
    <row r="78" spans="1:31" s="2" customFormat="1" ht="16.5" customHeight="1">
      <c r="A78" s="34"/>
      <c r="B78" s="35"/>
      <c r="C78" s="36"/>
      <c r="D78" s="36"/>
      <c r="E78" s="367" t="s">
        <v>105</v>
      </c>
      <c r="F78" s="369"/>
      <c r="G78" s="369"/>
      <c r="H78" s="369"/>
      <c r="I78" s="36"/>
      <c r="J78" s="36"/>
      <c r="K78" s="36"/>
      <c r="L78" s="113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</row>
    <row r="79" spans="1:31" s="2" customFormat="1" ht="12" customHeight="1">
      <c r="A79" s="34"/>
      <c r="B79" s="35"/>
      <c r="C79" s="29" t="s">
        <v>106</v>
      </c>
      <c r="D79" s="36"/>
      <c r="E79" s="36"/>
      <c r="F79" s="36"/>
      <c r="G79" s="36"/>
      <c r="H79" s="36"/>
      <c r="I79" s="36"/>
      <c r="J79" s="36"/>
      <c r="K79" s="36"/>
      <c r="L79" s="113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</row>
    <row r="80" spans="1:31" s="2" customFormat="1" ht="16.5" customHeight="1">
      <c r="A80" s="34"/>
      <c r="B80" s="35"/>
      <c r="C80" s="36"/>
      <c r="D80" s="36"/>
      <c r="E80" s="316" t="str">
        <f>E11</f>
        <v>SO-01.4 - Vegetační úpravy - následná péče v 3. roce</v>
      </c>
      <c r="F80" s="369"/>
      <c r="G80" s="369"/>
      <c r="H80" s="369"/>
      <c r="I80" s="36"/>
      <c r="J80" s="36"/>
      <c r="K80" s="36"/>
      <c r="L80" s="113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</row>
    <row r="81" spans="1:65" s="2" customFormat="1" ht="6.95" customHeight="1">
      <c r="A81" s="34"/>
      <c r="B81" s="35"/>
      <c r="C81" s="36"/>
      <c r="D81" s="36"/>
      <c r="E81" s="36"/>
      <c r="F81" s="36"/>
      <c r="G81" s="36"/>
      <c r="H81" s="36"/>
      <c r="I81" s="36"/>
      <c r="J81" s="36"/>
      <c r="K81" s="36"/>
      <c r="L81" s="113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pans="1:65" s="2" customFormat="1" ht="12" customHeight="1">
      <c r="A82" s="34"/>
      <c r="B82" s="35"/>
      <c r="C82" s="29" t="s">
        <v>21</v>
      </c>
      <c r="D82" s="36"/>
      <c r="E82" s="36"/>
      <c r="F82" s="27" t="str">
        <f>F14</f>
        <v>Mančice a Rašovice</v>
      </c>
      <c r="G82" s="36"/>
      <c r="H82" s="36"/>
      <c r="I82" s="29" t="s">
        <v>23</v>
      </c>
      <c r="J82" s="59" t="str">
        <f>IF(J14="","",J14)</f>
        <v>27. 4. 2022</v>
      </c>
      <c r="K82" s="36"/>
      <c r="L82" s="113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pans="1:65" s="2" customFormat="1" ht="6.95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113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pans="1:65" s="2" customFormat="1" ht="25.7" customHeight="1">
      <c r="A84" s="34"/>
      <c r="B84" s="35"/>
      <c r="C84" s="29" t="s">
        <v>25</v>
      </c>
      <c r="D84" s="36"/>
      <c r="E84" s="36"/>
      <c r="F84" s="27" t="str">
        <f>E17</f>
        <v xml:space="preserve">ČR - SPÚ. pobočka Kutná  Hora </v>
      </c>
      <c r="G84" s="36"/>
      <c r="H84" s="36"/>
      <c r="I84" s="29" t="s">
        <v>32</v>
      </c>
      <c r="J84" s="32" t="str">
        <f>E23</f>
        <v>ATELIER FONTES s.r.o.</v>
      </c>
      <c r="K84" s="36"/>
      <c r="L84" s="113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pans="1:65" s="2" customFormat="1" ht="25.7" customHeight="1">
      <c r="A85" s="34"/>
      <c r="B85" s="35"/>
      <c r="C85" s="29" t="s">
        <v>30</v>
      </c>
      <c r="D85" s="36"/>
      <c r="E85" s="36"/>
      <c r="F85" s="27" t="str">
        <f>IF(E20="","",E20)</f>
        <v>Vyplň údaj</v>
      </c>
      <c r="G85" s="36"/>
      <c r="H85" s="36"/>
      <c r="I85" s="29" t="s">
        <v>36</v>
      </c>
      <c r="J85" s="32" t="str">
        <f>E26</f>
        <v>ATELIER FONTES s.r.o.</v>
      </c>
      <c r="K85" s="36"/>
      <c r="L85" s="113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pans="1:65" s="2" customFormat="1" ht="10.35" customHeight="1">
      <c r="A86" s="34"/>
      <c r="B86" s="35"/>
      <c r="C86" s="36"/>
      <c r="D86" s="36"/>
      <c r="E86" s="36"/>
      <c r="F86" s="36"/>
      <c r="G86" s="36"/>
      <c r="H86" s="36"/>
      <c r="I86" s="36"/>
      <c r="J86" s="36"/>
      <c r="K86" s="36"/>
      <c r="L86" s="113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pans="1:65" s="11" customFormat="1" ht="29.25" customHeight="1">
      <c r="A87" s="151"/>
      <c r="B87" s="152"/>
      <c r="C87" s="153" t="s">
        <v>118</v>
      </c>
      <c r="D87" s="154" t="s">
        <v>58</v>
      </c>
      <c r="E87" s="154" t="s">
        <v>54</v>
      </c>
      <c r="F87" s="154" t="s">
        <v>55</v>
      </c>
      <c r="G87" s="154" t="s">
        <v>119</v>
      </c>
      <c r="H87" s="154" t="s">
        <v>120</v>
      </c>
      <c r="I87" s="154" t="s">
        <v>121</v>
      </c>
      <c r="J87" s="154" t="s">
        <v>111</v>
      </c>
      <c r="K87" s="155" t="s">
        <v>122</v>
      </c>
      <c r="L87" s="156"/>
      <c r="M87" s="68" t="s">
        <v>19</v>
      </c>
      <c r="N87" s="69" t="s">
        <v>43</v>
      </c>
      <c r="O87" s="69" t="s">
        <v>123</v>
      </c>
      <c r="P87" s="69" t="s">
        <v>124</v>
      </c>
      <c r="Q87" s="69" t="s">
        <v>125</v>
      </c>
      <c r="R87" s="69" t="s">
        <v>126</v>
      </c>
      <c r="S87" s="69" t="s">
        <v>127</v>
      </c>
      <c r="T87" s="70" t="s">
        <v>128</v>
      </c>
      <c r="U87" s="151"/>
      <c r="V87" s="151"/>
      <c r="W87" s="151"/>
      <c r="X87" s="151"/>
      <c r="Y87" s="151"/>
      <c r="Z87" s="151"/>
      <c r="AA87" s="151"/>
      <c r="AB87" s="151"/>
      <c r="AC87" s="151"/>
      <c r="AD87" s="151"/>
      <c r="AE87" s="151"/>
    </row>
    <row r="88" spans="1:65" s="2" customFormat="1" ht="22.9" customHeight="1">
      <c r="A88" s="34"/>
      <c r="B88" s="35"/>
      <c r="C88" s="75" t="s">
        <v>129</v>
      </c>
      <c r="D88" s="36"/>
      <c r="E88" s="36"/>
      <c r="F88" s="36"/>
      <c r="G88" s="36"/>
      <c r="H88" s="36"/>
      <c r="I88" s="36"/>
      <c r="J88" s="157">
        <f>BK88</f>
        <v>0</v>
      </c>
      <c r="K88" s="36"/>
      <c r="L88" s="39"/>
      <c r="M88" s="71"/>
      <c r="N88" s="158"/>
      <c r="O88" s="72"/>
      <c r="P88" s="159">
        <f>P89</f>
        <v>0</v>
      </c>
      <c r="Q88" s="72"/>
      <c r="R88" s="159">
        <f>R89</f>
        <v>70.438921199999996</v>
      </c>
      <c r="S88" s="72"/>
      <c r="T88" s="160">
        <f>T89</f>
        <v>0</v>
      </c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T88" s="17" t="s">
        <v>72</v>
      </c>
      <c r="AU88" s="17" t="s">
        <v>112</v>
      </c>
      <c r="BK88" s="161">
        <f>BK89</f>
        <v>0</v>
      </c>
    </row>
    <row r="89" spans="1:65" s="12" customFormat="1" ht="25.9" customHeight="1">
      <c r="B89" s="162"/>
      <c r="C89" s="163"/>
      <c r="D89" s="164" t="s">
        <v>72</v>
      </c>
      <c r="E89" s="165" t="s">
        <v>130</v>
      </c>
      <c r="F89" s="165" t="s">
        <v>131</v>
      </c>
      <c r="G89" s="163"/>
      <c r="H89" s="163"/>
      <c r="I89" s="166"/>
      <c r="J89" s="167">
        <f>BK89</f>
        <v>0</v>
      </c>
      <c r="K89" s="163"/>
      <c r="L89" s="168"/>
      <c r="M89" s="169"/>
      <c r="N89" s="170"/>
      <c r="O89" s="170"/>
      <c r="P89" s="171">
        <f>P90+P195</f>
        <v>0</v>
      </c>
      <c r="Q89" s="170"/>
      <c r="R89" s="171">
        <f>R90+R195</f>
        <v>70.438921199999996</v>
      </c>
      <c r="S89" s="170"/>
      <c r="T89" s="172">
        <f>T90+T195</f>
        <v>0</v>
      </c>
      <c r="AR89" s="173" t="s">
        <v>80</v>
      </c>
      <c r="AT89" s="174" t="s">
        <v>72</v>
      </c>
      <c r="AU89" s="174" t="s">
        <v>73</v>
      </c>
      <c r="AY89" s="173" t="s">
        <v>132</v>
      </c>
      <c r="BK89" s="175">
        <f>BK90+BK195</f>
        <v>0</v>
      </c>
    </row>
    <row r="90" spans="1:65" s="12" customFormat="1" ht="22.9" customHeight="1">
      <c r="B90" s="162"/>
      <c r="C90" s="163"/>
      <c r="D90" s="164" t="s">
        <v>72</v>
      </c>
      <c r="E90" s="176" t="s">
        <v>80</v>
      </c>
      <c r="F90" s="176" t="s">
        <v>133</v>
      </c>
      <c r="G90" s="163"/>
      <c r="H90" s="163"/>
      <c r="I90" s="166"/>
      <c r="J90" s="177">
        <f>BK90</f>
        <v>0</v>
      </c>
      <c r="K90" s="163"/>
      <c r="L90" s="168"/>
      <c r="M90" s="169"/>
      <c r="N90" s="170"/>
      <c r="O90" s="170"/>
      <c r="P90" s="171">
        <f>SUM(P91:P194)</f>
        <v>0</v>
      </c>
      <c r="Q90" s="170"/>
      <c r="R90" s="171">
        <f>SUM(R91:R194)</f>
        <v>70.438921199999996</v>
      </c>
      <c r="S90" s="170"/>
      <c r="T90" s="172">
        <f>SUM(T91:T194)</f>
        <v>0</v>
      </c>
      <c r="AR90" s="173" t="s">
        <v>80</v>
      </c>
      <c r="AT90" s="174" t="s">
        <v>72</v>
      </c>
      <c r="AU90" s="174" t="s">
        <v>80</v>
      </c>
      <c r="AY90" s="173" t="s">
        <v>132</v>
      </c>
      <c r="BK90" s="175">
        <f>SUM(BK91:BK194)</f>
        <v>0</v>
      </c>
    </row>
    <row r="91" spans="1:65" s="2" customFormat="1" ht="16.5" customHeight="1">
      <c r="A91" s="34"/>
      <c r="B91" s="35"/>
      <c r="C91" s="178" t="s">
        <v>80</v>
      </c>
      <c r="D91" s="178" t="s">
        <v>134</v>
      </c>
      <c r="E91" s="179" t="s">
        <v>376</v>
      </c>
      <c r="F91" s="180" t="s">
        <v>377</v>
      </c>
      <c r="G91" s="181" t="s">
        <v>161</v>
      </c>
      <c r="H91" s="182">
        <v>37246</v>
      </c>
      <c r="I91" s="183"/>
      <c r="J91" s="184">
        <f>ROUND(I91*H91,2)</f>
        <v>0</v>
      </c>
      <c r="K91" s="180" t="s">
        <v>138</v>
      </c>
      <c r="L91" s="39"/>
      <c r="M91" s="185" t="s">
        <v>19</v>
      </c>
      <c r="N91" s="186" t="s">
        <v>44</v>
      </c>
      <c r="O91" s="64"/>
      <c r="P91" s="187">
        <f>O91*H91</f>
        <v>0</v>
      </c>
      <c r="Q91" s="187">
        <v>0</v>
      </c>
      <c r="R91" s="187">
        <f>Q91*H91</f>
        <v>0</v>
      </c>
      <c r="S91" s="187">
        <v>0</v>
      </c>
      <c r="T91" s="188">
        <f>S91*H91</f>
        <v>0</v>
      </c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R91" s="189" t="s">
        <v>139</v>
      </c>
      <c r="AT91" s="189" t="s">
        <v>134</v>
      </c>
      <c r="AU91" s="189" t="s">
        <v>82</v>
      </c>
      <c r="AY91" s="17" t="s">
        <v>132</v>
      </c>
      <c r="BE91" s="190">
        <f>IF(N91="základní",J91,0)</f>
        <v>0</v>
      </c>
      <c r="BF91" s="190">
        <f>IF(N91="snížená",J91,0)</f>
        <v>0</v>
      </c>
      <c r="BG91" s="190">
        <f>IF(N91="zákl. přenesená",J91,0)</f>
        <v>0</v>
      </c>
      <c r="BH91" s="190">
        <f>IF(N91="sníž. přenesená",J91,0)</f>
        <v>0</v>
      </c>
      <c r="BI91" s="190">
        <f>IF(N91="nulová",J91,0)</f>
        <v>0</v>
      </c>
      <c r="BJ91" s="17" t="s">
        <v>80</v>
      </c>
      <c r="BK91" s="190">
        <f>ROUND(I91*H91,2)</f>
        <v>0</v>
      </c>
      <c r="BL91" s="17" t="s">
        <v>139</v>
      </c>
      <c r="BM91" s="189" t="s">
        <v>378</v>
      </c>
    </row>
    <row r="92" spans="1:65" s="2" customFormat="1" ht="11.25">
      <c r="A92" s="34"/>
      <c r="B92" s="35"/>
      <c r="C92" s="36"/>
      <c r="D92" s="191" t="s">
        <v>141</v>
      </c>
      <c r="E92" s="36"/>
      <c r="F92" s="192" t="s">
        <v>379</v>
      </c>
      <c r="G92" s="36"/>
      <c r="H92" s="36"/>
      <c r="I92" s="193"/>
      <c r="J92" s="36"/>
      <c r="K92" s="36"/>
      <c r="L92" s="39"/>
      <c r="M92" s="194"/>
      <c r="N92" s="195"/>
      <c r="O92" s="64"/>
      <c r="P92" s="64"/>
      <c r="Q92" s="64"/>
      <c r="R92" s="64"/>
      <c r="S92" s="64"/>
      <c r="T92" s="65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  <c r="AT92" s="17" t="s">
        <v>141</v>
      </c>
      <c r="AU92" s="17" t="s">
        <v>82</v>
      </c>
    </row>
    <row r="93" spans="1:65" s="2" customFormat="1" ht="11.25">
      <c r="A93" s="34"/>
      <c r="B93" s="35"/>
      <c r="C93" s="36"/>
      <c r="D93" s="196" t="s">
        <v>143</v>
      </c>
      <c r="E93" s="36"/>
      <c r="F93" s="197" t="s">
        <v>380</v>
      </c>
      <c r="G93" s="36"/>
      <c r="H93" s="36"/>
      <c r="I93" s="193"/>
      <c r="J93" s="36"/>
      <c r="K93" s="36"/>
      <c r="L93" s="39"/>
      <c r="M93" s="194"/>
      <c r="N93" s="195"/>
      <c r="O93" s="64"/>
      <c r="P93" s="64"/>
      <c r="Q93" s="64"/>
      <c r="R93" s="64"/>
      <c r="S93" s="64"/>
      <c r="T93" s="65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T93" s="17" t="s">
        <v>143</v>
      </c>
      <c r="AU93" s="17" t="s">
        <v>82</v>
      </c>
    </row>
    <row r="94" spans="1:65" s="2" customFormat="1" ht="48.75">
      <c r="A94" s="34"/>
      <c r="B94" s="35"/>
      <c r="C94" s="36"/>
      <c r="D94" s="191" t="s">
        <v>145</v>
      </c>
      <c r="E94" s="36"/>
      <c r="F94" s="198" t="s">
        <v>476</v>
      </c>
      <c r="G94" s="36"/>
      <c r="H94" s="36"/>
      <c r="I94" s="193"/>
      <c r="J94" s="36"/>
      <c r="K94" s="36"/>
      <c r="L94" s="39"/>
      <c r="M94" s="194"/>
      <c r="N94" s="195"/>
      <c r="O94" s="64"/>
      <c r="P94" s="64"/>
      <c r="Q94" s="64"/>
      <c r="R94" s="64"/>
      <c r="S94" s="64"/>
      <c r="T94" s="65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  <c r="AT94" s="17" t="s">
        <v>145</v>
      </c>
      <c r="AU94" s="17" t="s">
        <v>82</v>
      </c>
    </row>
    <row r="95" spans="1:65" s="13" customFormat="1" ht="11.25">
      <c r="B95" s="199"/>
      <c r="C95" s="200"/>
      <c r="D95" s="191" t="s">
        <v>147</v>
      </c>
      <c r="E95" s="201" t="s">
        <v>19</v>
      </c>
      <c r="F95" s="202" t="s">
        <v>477</v>
      </c>
      <c r="G95" s="200"/>
      <c r="H95" s="203">
        <v>30542</v>
      </c>
      <c r="I95" s="204"/>
      <c r="J95" s="200"/>
      <c r="K95" s="200"/>
      <c r="L95" s="205"/>
      <c r="M95" s="206"/>
      <c r="N95" s="207"/>
      <c r="O95" s="207"/>
      <c r="P95" s="207"/>
      <c r="Q95" s="207"/>
      <c r="R95" s="207"/>
      <c r="S95" s="207"/>
      <c r="T95" s="208"/>
      <c r="AT95" s="209" t="s">
        <v>147</v>
      </c>
      <c r="AU95" s="209" t="s">
        <v>82</v>
      </c>
      <c r="AV95" s="13" t="s">
        <v>82</v>
      </c>
      <c r="AW95" s="13" t="s">
        <v>35</v>
      </c>
      <c r="AX95" s="13" t="s">
        <v>73</v>
      </c>
      <c r="AY95" s="209" t="s">
        <v>132</v>
      </c>
    </row>
    <row r="96" spans="1:65" s="13" customFormat="1" ht="11.25">
      <c r="B96" s="199"/>
      <c r="C96" s="200"/>
      <c r="D96" s="191" t="s">
        <v>147</v>
      </c>
      <c r="E96" s="201" t="s">
        <v>19</v>
      </c>
      <c r="F96" s="202" t="s">
        <v>383</v>
      </c>
      <c r="G96" s="200"/>
      <c r="H96" s="203">
        <v>6704</v>
      </c>
      <c r="I96" s="204"/>
      <c r="J96" s="200"/>
      <c r="K96" s="200"/>
      <c r="L96" s="205"/>
      <c r="M96" s="206"/>
      <c r="N96" s="207"/>
      <c r="O96" s="207"/>
      <c r="P96" s="207"/>
      <c r="Q96" s="207"/>
      <c r="R96" s="207"/>
      <c r="S96" s="207"/>
      <c r="T96" s="208"/>
      <c r="AT96" s="209" t="s">
        <v>147</v>
      </c>
      <c r="AU96" s="209" t="s">
        <v>82</v>
      </c>
      <c r="AV96" s="13" t="s">
        <v>82</v>
      </c>
      <c r="AW96" s="13" t="s">
        <v>35</v>
      </c>
      <c r="AX96" s="13" t="s">
        <v>73</v>
      </c>
      <c r="AY96" s="209" t="s">
        <v>132</v>
      </c>
    </row>
    <row r="97" spans="1:65" s="14" customFormat="1" ht="11.25">
      <c r="B97" s="210"/>
      <c r="C97" s="211"/>
      <c r="D97" s="191" t="s">
        <v>147</v>
      </c>
      <c r="E97" s="212" t="s">
        <v>19</v>
      </c>
      <c r="F97" s="213" t="s">
        <v>150</v>
      </c>
      <c r="G97" s="211"/>
      <c r="H97" s="214">
        <v>37246</v>
      </c>
      <c r="I97" s="215"/>
      <c r="J97" s="211"/>
      <c r="K97" s="211"/>
      <c r="L97" s="216"/>
      <c r="M97" s="217"/>
      <c r="N97" s="218"/>
      <c r="O97" s="218"/>
      <c r="P97" s="218"/>
      <c r="Q97" s="218"/>
      <c r="R97" s="218"/>
      <c r="S97" s="218"/>
      <c r="T97" s="219"/>
      <c r="AT97" s="220" t="s">
        <v>147</v>
      </c>
      <c r="AU97" s="220" t="s">
        <v>82</v>
      </c>
      <c r="AV97" s="14" t="s">
        <v>139</v>
      </c>
      <c r="AW97" s="14" t="s">
        <v>35</v>
      </c>
      <c r="AX97" s="14" t="s">
        <v>80</v>
      </c>
      <c r="AY97" s="220" t="s">
        <v>132</v>
      </c>
    </row>
    <row r="98" spans="1:65" s="2" customFormat="1" ht="16.5" customHeight="1">
      <c r="A98" s="34"/>
      <c r="B98" s="35"/>
      <c r="C98" s="178" t="s">
        <v>82</v>
      </c>
      <c r="D98" s="178" t="s">
        <v>134</v>
      </c>
      <c r="E98" s="179" t="s">
        <v>384</v>
      </c>
      <c r="F98" s="180" t="s">
        <v>385</v>
      </c>
      <c r="G98" s="181" t="s">
        <v>137</v>
      </c>
      <c r="H98" s="182">
        <v>2.012</v>
      </c>
      <c r="I98" s="183"/>
      <c r="J98" s="184">
        <f>ROUND(I98*H98,2)</f>
        <v>0</v>
      </c>
      <c r="K98" s="180" t="s">
        <v>138</v>
      </c>
      <c r="L98" s="39"/>
      <c r="M98" s="185" t="s">
        <v>19</v>
      </c>
      <c r="N98" s="186" t="s">
        <v>44</v>
      </c>
      <c r="O98" s="64"/>
      <c r="P98" s="187">
        <f>O98*H98</f>
        <v>0</v>
      </c>
      <c r="Q98" s="187">
        <v>0</v>
      </c>
      <c r="R98" s="187">
        <f>Q98*H98</f>
        <v>0</v>
      </c>
      <c r="S98" s="187">
        <v>0</v>
      </c>
      <c r="T98" s="188">
        <f>S98*H98</f>
        <v>0</v>
      </c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R98" s="189" t="s">
        <v>139</v>
      </c>
      <c r="AT98" s="189" t="s">
        <v>134</v>
      </c>
      <c r="AU98" s="189" t="s">
        <v>82</v>
      </c>
      <c r="AY98" s="17" t="s">
        <v>132</v>
      </c>
      <c r="BE98" s="190">
        <f>IF(N98="základní",J98,0)</f>
        <v>0</v>
      </c>
      <c r="BF98" s="190">
        <f>IF(N98="snížená",J98,0)</f>
        <v>0</v>
      </c>
      <c r="BG98" s="190">
        <f>IF(N98="zákl. přenesená",J98,0)</f>
        <v>0</v>
      </c>
      <c r="BH98" s="190">
        <f>IF(N98="sníž. přenesená",J98,0)</f>
        <v>0</v>
      </c>
      <c r="BI98" s="190">
        <f>IF(N98="nulová",J98,0)</f>
        <v>0</v>
      </c>
      <c r="BJ98" s="17" t="s">
        <v>80</v>
      </c>
      <c r="BK98" s="190">
        <f>ROUND(I98*H98,2)</f>
        <v>0</v>
      </c>
      <c r="BL98" s="17" t="s">
        <v>139</v>
      </c>
      <c r="BM98" s="189" t="s">
        <v>386</v>
      </c>
    </row>
    <row r="99" spans="1:65" s="2" customFormat="1" ht="11.25">
      <c r="A99" s="34"/>
      <c r="B99" s="35"/>
      <c r="C99" s="36"/>
      <c r="D99" s="191" t="s">
        <v>141</v>
      </c>
      <c r="E99" s="36"/>
      <c r="F99" s="192" t="s">
        <v>387</v>
      </c>
      <c r="G99" s="36"/>
      <c r="H99" s="36"/>
      <c r="I99" s="193"/>
      <c r="J99" s="36"/>
      <c r="K99" s="36"/>
      <c r="L99" s="39"/>
      <c r="M99" s="194"/>
      <c r="N99" s="195"/>
      <c r="O99" s="64"/>
      <c r="P99" s="64"/>
      <c r="Q99" s="64"/>
      <c r="R99" s="64"/>
      <c r="S99" s="64"/>
      <c r="T99" s="65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  <c r="AT99" s="17" t="s">
        <v>141</v>
      </c>
      <c r="AU99" s="17" t="s">
        <v>82</v>
      </c>
    </row>
    <row r="100" spans="1:65" s="2" customFormat="1" ht="11.25">
      <c r="A100" s="34"/>
      <c r="B100" s="35"/>
      <c r="C100" s="36"/>
      <c r="D100" s="196" t="s">
        <v>143</v>
      </c>
      <c r="E100" s="36"/>
      <c r="F100" s="197" t="s">
        <v>388</v>
      </c>
      <c r="G100" s="36"/>
      <c r="H100" s="36"/>
      <c r="I100" s="193"/>
      <c r="J100" s="36"/>
      <c r="K100" s="36"/>
      <c r="L100" s="39"/>
      <c r="M100" s="194"/>
      <c r="N100" s="195"/>
      <c r="O100" s="64"/>
      <c r="P100" s="64"/>
      <c r="Q100" s="64"/>
      <c r="R100" s="64"/>
      <c r="S100" s="64"/>
      <c r="T100" s="65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  <c r="AT100" s="17" t="s">
        <v>143</v>
      </c>
      <c r="AU100" s="17" t="s">
        <v>82</v>
      </c>
    </row>
    <row r="101" spans="1:65" s="2" customFormat="1" ht="19.5">
      <c r="A101" s="34"/>
      <c r="B101" s="35"/>
      <c r="C101" s="36"/>
      <c r="D101" s="191" t="s">
        <v>145</v>
      </c>
      <c r="E101" s="36"/>
      <c r="F101" s="198" t="s">
        <v>389</v>
      </c>
      <c r="G101" s="36"/>
      <c r="H101" s="36"/>
      <c r="I101" s="193"/>
      <c r="J101" s="36"/>
      <c r="K101" s="36"/>
      <c r="L101" s="39"/>
      <c r="M101" s="194"/>
      <c r="N101" s="195"/>
      <c r="O101" s="64"/>
      <c r="P101" s="64"/>
      <c r="Q101" s="64"/>
      <c r="R101" s="64"/>
      <c r="S101" s="64"/>
      <c r="T101" s="65"/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  <c r="AT101" s="17" t="s">
        <v>145</v>
      </c>
      <c r="AU101" s="17" t="s">
        <v>82</v>
      </c>
    </row>
    <row r="102" spans="1:65" s="13" customFormat="1" ht="11.25">
      <c r="B102" s="199"/>
      <c r="C102" s="200"/>
      <c r="D102" s="191" t="s">
        <v>147</v>
      </c>
      <c r="E102" s="201" t="s">
        <v>19</v>
      </c>
      <c r="F102" s="202" t="s">
        <v>390</v>
      </c>
      <c r="G102" s="200"/>
      <c r="H102" s="203">
        <v>2.012</v>
      </c>
      <c r="I102" s="204"/>
      <c r="J102" s="200"/>
      <c r="K102" s="200"/>
      <c r="L102" s="205"/>
      <c r="M102" s="206"/>
      <c r="N102" s="207"/>
      <c r="O102" s="207"/>
      <c r="P102" s="207"/>
      <c r="Q102" s="207"/>
      <c r="R102" s="207"/>
      <c r="S102" s="207"/>
      <c r="T102" s="208"/>
      <c r="AT102" s="209" t="s">
        <v>147</v>
      </c>
      <c r="AU102" s="209" t="s">
        <v>82</v>
      </c>
      <c r="AV102" s="13" t="s">
        <v>82</v>
      </c>
      <c r="AW102" s="13" t="s">
        <v>35</v>
      </c>
      <c r="AX102" s="13" t="s">
        <v>80</v>
      </c>
      <c r="AY102" s="209" t="s">
        <v>132</v>
      </c>
    </row>
    <row r="103" spans="1:65" s="2" customFormat="1" ht="16.5" customHeight="1">
      <c r="A103" s="34"/>
      <c r="B103" s="35"/>
      <c r="C103" s="178" t="s">
        <v>158</v>
      </c>
      <c r="D103" s="178" t="s">
        <v>134</v>
      </c>
      <c r="E103" s="179" t="s">
        <v>391</v>
      </c>
      <c r="F103" s="180" t="s">
        <v>392</v>
      </c>
      <c r="G103" s="181" t="s">
        <v>182</v>
      </c>
      <c r="H103" s="182">
        <v>384</v>
      </c>
      <c r="I103" s="183"/>
      <c r="J103" s="184">
        <f>ROUND(I103*H103,2)</f>
        <v>0</v>
      </c>
      <c r="K103" s="180" t="s">
        <v>19</v>
      </c>
      <c r="L103" s="39"/>
      <c r="M103" s="185" t="s">
        <v>19</v>
      </c>
      <c r="N103" s="186" t="s">
        <v>44</v>
      </c>
      <c r="O103" s="64"/>
      <c r="P103" s="187">
        <f>O103*H103</f>
        <v>0</v>
      </c>
      <c r="Q103" s="187">
        <v>0</v>
      </c>
      <c r="R103" s="187">
        <f>Q103*H103</f>
        <v>0</v>
      </c>
      <c r="S103" s="187">
        <v>0</v>
      </c>
      <c r="T103" s="188">
        <f>S103*H103</f>
        <v>0</v>
      </c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  <c r="AR103" s="189" t="s">
        <v>139</v>
      </c>
      <c r="AT103" s="189" t="s">
        <v>134</v>
      </c>
      <c r="AU103" s="189" t="s">
        <v>82</v>
      </c>
      <c r="AY103" s="17" t="s">
        <v>132</v>
      </c>
      <c r="BE103" s="190">
        <f>IF(N103="základní",J103,0)</f>
        <v>0</v>
      </c>
      <c r="BF103" s="190">
        <f>IF(N103="snížená",J103,0)</f>
        <v>0</v>
      </c>
      <c r="BG103" s="190">
        <f>IF(N103="zákl. přenesená",J103,0)</f>
        <v>0</v>
      </c>
      <c r="BH103" s="190">
        <f>IF(N103="sníž. přenesená",J103,0)</f>
        <v>0</v>
      </c>
      <c r="BI103" s="190">
        <f>IF(N103="nulová",J103,0)</f>
        <v>0</v>
      </c>
      <c r="BJ103" s="17" t="s">
        <v>80</v>
      </c>
      <c r="BK103" s="190">
        <f>ROUND(I103*H103,2)</f>
        <v>0</v>
      </c>
      <c r="BL103" s="17" t="s">
        <v>139</v>
      </c>
      <c r="BM103" s="189" t="s">
        <v>393</v>
      </c>
    </row>
    <row r="104" spans="1:65" s="2" customFormat="1" ht="11.25">
      <c r="A104" s="34"/>
      <c r="B104" s="35"/>
      <c r="C104" s="36"/>
      <c r="D104" s="191" t="s">
        <v>141</v>
      </c>
      <c r="E104" s="36"/>
      <c r="F104" s="192" t="s">
        <v>392</v>
      </c>
      <c r="G104" s="36"/>
      <c r="H104" s="36"/>
      <c r="I104" s="193"/>
      <c r="J104" s="36"/>
      <c r="K104" s="36"/>
      <c r="L104" s="39"/>
      <c r="M104" s="194"/>
      <c r="N104" s="195"/>
      <c r="O104" s="64"/>
      <c r="P104" s="64"/>
      <c r="Q104" s="64"/>
      <c r="R104" s="64"/>
      <c r="S104" s="64"/>
      <c r="T104" s="65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  <c r="AT104" s="17" t="s">
        <v>141</v>
      </c>
      <c r="AU104" s="17" t="s">
        <v>82</v>
      </c>
    </row>
    <row r="105" spans="1:65" s="2" customFormat="1" ht="19.5">
      <c r="A105" s="34"/>
      <c r="B105" s="35"/>
      <c r="C105" s="36"/>
      <c r="D105" s="191" t="s">
        <v>145</v>
      </c>
      <c r="E105" s="36"/>
      <c r="F105" s="198" t="s">
        <v>394</v>
      </c>
      <c r="G105" s="36"/>
      <c r="H105" s="36"/>
      <c r="I105" s="193"/>
      <c r="J105" s="36"/>
      <c r="K105" s="36"/>
      <c r="L105" s="39"/>
      <c r="M105" s="194"/>
      <c r="N105" s="195"/>
      <c r="O105" s="64"/>
      <c r="P105" s="64"/>
      <c r="Q105" s="64"/>
      <c r="R105" s="64"/>
      <c r="S105" s="64"/>
      <c r="T105" s="65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  <c r="AT105" s="17" t="s">
        <v>145</v>
      </c>
      <c r="AU105" s="17" t="s">
        <v>82</v>
      </c>
    </row>
    <row r="106" spans="1:65" s="13" customFormat="1" ht="11.25">
      <c r="B106" s="199"/>
      <c r="C106" s="200"/>
      <c r="D106" s="191" t="s">
        <v>147</v>
      </c>
      <c r="E106" s="201" t="s">
        <v>19</v>
      </c>
      <c r="F106" s="202" t="s">
        <v>395</v>
      </c>
      <c r="G106" s="200"/>
      <c r="H106" s="203">
        <v>384</v>
      </c>
      <c r="I106" s="204"/>
      <c r="J106" s="200"/>
      <c r="K106" s="200"/>
      <c r="L106" s="205"/>
      <c r="M106" s="206"/>
      <c r="N106" s="207"/>
      <c r="O106" s="207"/>
      <c r="P106" s="207"/>
      <c r="Q106" s="207"/>
      <c r="R106" s="207"/>
      <c r="S106" s="207"/>
      <c r="T106" s="208"/>
      <c r="AT106" s="209" t="s">
        <v>147</v>
      </c>
      <c r="AU106" s="209" t="s">
        <v>82</v>
      </c>
      <c r="AV106" s="13" t="s">
        <v>82</v>
      </c>
      <c r="AW106" s="13" t="s">
        <v>35</v>
      </c>
      <c r="AX106" s="13" t="s">
        <v>80</v>
      </c>
      <c r="AY106" s="209" t="s">
        <v>132</v>
      </c>
    </row>
    <row r="107" spans="1:65" s="2" customFormat="1" ht="16.5" customHeight="1">
      <c r="A107" s="34"/>
      <c r="B107" s="35"/>
      <c r="C107" s="178" t="s">
        <v>139</v>
      </c>
      <c r="D107" s="178" t="s">
        <v>134</v>
      </c>
      <c r="E107" s="179" t="s">
        <v>396</v>
      </c>
      <c r="F107" s="180" t="s">
        <v>397</v>
      </c>
      <c r="G107" s="181" t="s">
        <v>349</v>
      </c>
      <c r="H107" s="182">
        <v>36576</v>
      </c>
      <c r="I107" s="183"/>
      <c r="J107" s="184">
        <f>ROUND(I107*H107,2)</f>
        <v>0</v>
      </c>
      <c r="K107" s="180" t="s">
        <v>19</v>
      </c>
      <c r="L107" s="39"/>
      <c r="M107" s="185" t="s">
        <v>19</v>
      </c>
      <c r="N107" s="186" t="s">
        <v>44</v>
      </c>
      <c r="O107" s="64"/>
      <c r="P107" s="187">
        <f>O107*H107</f>
        <v>0</v>
      </c>
      <c r="Q107" s="187">
        <v>0</v>
      </c>
      <c r="R107" s="187">
        <f>Q107*H107</f>
        <v>0</v>
      </c>
      <c r="S107" s="187">
        <v>0</v>
      </c>
      <c r="T107" s="188">
        <f>S107*H107</f>
        <v>0</v>
      </c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  <c r="AR107" s="189" t="s">
        <v>139</v>
      </c>
      <c r="AT107" s="189" t="s">
        <v>134</v>
      </c>
      <c r="AU107" s="189" t="s">
        <v>82</v>
      </c>
      <c r="AY107" s="17" t="s">
        <v>132</v>
      </c>
      <c r="BE107" s="190">
        <f>IF(N107="základní",J107,0)</f>
        <v>0</v>
      </c>
      <c r="BF107" s="190">
        <f>IF(N107="snížená",J107,0)</f>
        <v>0</v>
      </c>
      <c r="BG107" s="190">
        <f>IF(N107="zákl. přenesená",J107,0)</f>
        <v>0</v>
      </c>
      <c r="BH107" s="190">
        <f>IF(N107="sníž. přenesená",J107,0)</f>
        <v>0</v>
      </c>
      <c r="BI107" s="190">
        <f>IF(N107="nulová",J107,0)</f>
        <v>0</v>
      </c>
      <c r="BJ107" s="17" t="s">
        <v>80</v>
      </c>
      <c r="BK107" s="190">
        <f>ROUND(I107*H107,2)</f>
        <v>0</v>
      </c>
      <c r="BL107" s="17" t="s">
        <v>139</v>
      </c>
      <c r="BM107" s="189" t="s">
        <v>398</v>
      </c>
    </row>
    <row r="108" spans="1:65" s="2" customFormat="1" ht="11.25">
      <c r="A108" s="34"/>
      <c r="B108" s="35"/>
      <c r="C108" s="36"/>
      <c r="D108" s="191" t="s">
        <v>141</v>
      </c>
      <c r="E108" s="36"/>
      <c r="F108" s="192" t="s">
        <v>397</v>
      </c>
      <c r="G108" s="36"/>
      <c r="H108" s="36"/>
      <c r="I108" s="193"/>
      <c r="J108" s="36"/>
      <c r="K108" s="36"/>
      <c r="L108" s="39"/>
      <c r="M108" s="194"/>
      <c r="N108" s="195"/>
      <c r="O108" s="64"/>
      <c r="P108" s="64"/>
      <c r="Q108" s="64"/>
      <c r="R108" s="64"/>
      <c r="S108" s="64"/>
      <c r="T108" s="65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  <c r="AT108" s="17" t="s">
        <v>141</v>
      </c>
      <c r="AU108" s="17" t="s">
        <v>82</v>
      </c>
    </row>
    <row r="109" spans="1:65" s="2" customFormat="1" ht="19.5">
      <c r="A109" s="34"/>
      <c r="B109" s="35"/>
      <c r="C109" s="36"/>
      <c r="D109" s="191" t="s">
        <v>145</v>
      </c>
      <c r="E109" s="36"/>
      <c r="F109" s="198" t="s">
        <v>399</v>
      </c>
      <c r="G109" s="36"/>
      <c r="H109" s="36"/>
      <c r="I109" s="193"/>
      <c r="J109" s="36"/>
      <c r="K109" s="36"/>
      <c r="L109" s="39"/>
      <c r="M109" s="194"/>
      <c r="N109" s="195"/>
      <c r="O109" s="64"/>
      <c r="P109" s="64"/>
      <c r="Q109" s="64"/>
      <c r="R109" s="64"/>
      <c r="S109" s="64"/>
      <c r="T109" s="65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  <c r="AT109" s="17" t="s">
        <v>145</v>
      </c>
      <c r="AU109" s="17" t="s">
        <v>82</v>
      </c>
    </row>
    <row r="110" spans="1:65" s="13" customFormat="1" ht="11.25">
      <c r="B110" s="199"/>
      <c r="C110" s="200"/>
      <c r="D110" s="191" t="s">
        <v>147</v>
      </c>
      <c r="E110" s="201" t="s">
        <v>19</v>
      </c>
      <c r="F110" s="202" t="s">
        <v>400</v>
      </c>
      <c r="G110" s="200"/>
      <c r="H110" s="203">
        <v>36576</v>
      </c>
      <c r="I110" s="204"/>
      <c r="J110" s="200"/>
      <c r="K110" s="200"/>
      <c r="L110" s="205"/>
      <c r="M110" s="206"/>
      <c r="N110" s="207"/>
      <c r="O110" s="207"/>
      <c r="P110" s="207"/>
      <c r="Q110" s="207"/>
      <c r="R110" s="207"/>
      <c r="S110" s="207"/>
      <c r="T110" s="208"/>
      <c r="AT110" s="209" t="s">
        <v>147</v>
      </c>
      <c r="AU110" s="209" t="s">
        <v>82</v>
      </c>
      <c r="AV110" s="13" t="s">
        <v>82</v>
      </c>
      <c r="AW110" s="13" t="s">
        <v>35</v>
      </c>
      <c r="AX110" s="13" t="s">
        <v>80</v>
      </c>
      <c r="AY110" s="209" t="s">
        <v>132</v>
      </c>
    </row>
    <row r="111" spans="1:65" s="2" customFormat="1" ht="16.5" customHeight="1">
      <c r="A111" s="34"/>
      <c r="B111" s="35"/>
      <c r="C111" s="178" t="s">
        <v>170</v>
      </c>
      <c r="D111" s="178" t="s">
        <v>134</v>
      </c>
      <c r="E111" s="179" t="s">
        <v>401</v>
      </c>
      <c r="F111" s="180" t="s">
        <v>402</v>
      </c>
      <c r="G111" s="181" t="s">
        <v>161</v>
      </c>
      <c r="H111" s="182">
        <v>5581.8</v>
      </c>
      <c r="I111" s="183"/>
      <c r="J111" s="184">
        <f>ROUND(I111*H111,2)</f>
        <v>0</v>
      </c>
      <c r="K111" s="180" t="s">
        <v>138</v>
      </c>
      <c r="L111" s="39"/>
      <c r="M111" s="185" t="s">
        <v>19</v>
      </c>
      <c r="N111" s="186" t="s">
        <v>44</v>
      </c>
      <c r="O111" s="64"/>
      <c r="P111" s="187">
        <f>O111*H111</f>
        <v>0</v>
      </c>
      <c r="Q111" s="187">
        <v>0</v>
      </c>
      <c r="R111" s="187">
        <f>Q111*H111</f>
        <v>0</v>
      </c>
      <c r="S111" s="187">
        <v>0</v>
      </c>
      <c r="T111" s="188">
        <f>S111*H111</f>
        <v>0</v>
      </c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  <c r="AR111" s="189" t="s">
        <v>139</v>
      </c>
      <c r="AT111" s="189" t="s">
        <v>134</v>
      </c>
      <c r="AU111" s="189" t="s">
        <v>82</v>
      </c>
      <c r="AY111" s="17" t="s">
        <v>132</v>
      </c>
      <c r="BE111" s="190">
        <f>IF(N111="základní",J111,0)</f>
        <v>0</v>
      </c>
      <c r="BF111" s="190">
        <f>IF(N111="snížená",J111,0)</f>
        <v>0</v>
      </c>
      <c r="BG111" s="190">
        <f>IF(N111="zákl. přenesená",J111,0)</f>
        <v>0</v>
      </c>
      <c r="BH111" s="190">
        <f>IF(N111="sníž. přenesená",J111,0)</f>
        <v>0</v>
      </c>
      <c r="BI111" s="190">
        <f>IF(N111="nulová",J111,0)</f>
        <v>0</v>
      </c>
      <c r="BJ111" s="17" t="s">
        <v>80</v>
      </c>
      <c r="BK111" s="190">
        <f>ROUND(I111*H111,2)</f>
        <v>0</v>
      </c>
      <c r="BL111" s="17" t="s">
        <v>139</v>
      </c>
      <c r="BM111" s="189" t="s">
        <v>403</v>
      </c>
    </row>
    <row r="112" spans="1:65" s="2" customFormat="1" ht="11.25">
      <c r="A112" s="34"/>
      <c r="B112" s="35"/>
      <c r="C112" s="36"/>
      <c r="D112" s="191" t="s">
        <v>141</v>
      </c>
      <c r="E112" s="36"/>
      <c r="F112" s="192" t="s">
        <v>404</v>
      </c>
      <c r="G112" s="36"/>
      <c r="H112" s="36"/>
      <c r="I112" s="193"/>
      <c r="J112" s="36"/>
      <c r="K112" s="36"/>
      <c r="L112" s="39"/>
      <c r="M112" s="194"/>
      <c r="N112" s="195"/>
      <c r="O112" s="64"/>
      <c r="P112" s="64"/>
      <c r="Q112" s="64"/>
      <c r="R112" s="64"/>
      <c r="S112" s="64"/>
      <c r="T112" s="65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  <c r="AT112" s="17" t="s">
        <v>141</v>
      </c>
      <c r="AU112" s="17" t="s">
        <v>82</v>
      </c>
    </row>
    <row r="113" spans="1:65" s="2" customFormat="1" ht="11.25">
      <c r="A113" s="34"/>
      <c r="B113" s="35"/>
      <c r="C113" s="36"/>
      <c r="D113" s="196" t="s">
        <v>143</v>
      </c>
      <c r="E113" s="36"/>
      <c r="F113" s="197" t="s">
        <v>405</v>
      </c>
      <c r="G113" s="36"/>
      <c r="H113" s="36"/>
      <c r="I113" s="193"/>
      <c r="J113" s="36"/>
      <c r="K113" s="36"/>
      <c r="L113" s="39"/>
      <c r="M113" s="194"/>
      <c r="N113" s="195"/>
      <c r="O113" s="64"/>
      <c r="P113" s="64"/>
      <c r="Q113" s="64"/>
      <c r="R113" s="64"/>
      <c r="S113" s="64"/>
      <c r="T113" s="65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  <c r="AT113" s="17" t="s">
        <v>143</v>
      </c>
      <c r="AU113" s="17" t="s">
        <v>82</v>
      </c>
    </row>
    <row r="114" spans="1:65" s="2" customFormat="1" ht="19.5">
      <c r="A114" s="34"/>
      <c r="B114" s="35"/>
      <c r="C114" s="36"/>
      <c r="D114" s="191" t="s">
        <v>145</v>
      </c>
      <c r="E114" s="36"/>
      <c r="F114" s="198" t="s">
        <v>406</v>
      </c>
      <c r="G114" s="36"/>
      <c r="H114" s="36"/>
      <c r="I114" s="193"/>
      <c r="J114" s="36"/>
      <c r="K114" s="36"/>
      <c r="L114" s="39"/>
      <c r="M114" s="194"/>
      <c r="N114" s="195"/>
      <c r="O114" s="64"/>
      <c r="P114" s="64"/>
      <c r="Q114" s="64"/>
      <c r="R114" s="64"/>
      <c r="S114" s="64"/>
      <c r="T114" s="65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  <c r="AT114" s="17" t="s">
        <v>145</v>
      </c>
      <c r="AU114" s="17" t="s">
        <v>82</v>
      </c>
    </row>
    <row r="115" spans="1:65" s="13" customFormat="1" ht="11.25">
      <c r="B115" s="199"/>
      <c r="C115" s="200"/>
      <c r="D115" s="191" t="s">
        <v>147</v>
      </c>
      <c r="E115" s="201" t="s">
        <v>19</v>
      </c>
      <c r="F115" s="202" t="s">
        <v>303</v>
      </c>
      <c r="G115" s="200"/>
      <c r="H115" s="203">
        <v>602.79999999999995</v>
      </c>
      <c r="I115" s="204"/>
      <c r="J115" s="200"/>
      <c r="K115" s="200"/>
      <c r="L115" s="205"/>
      <c r="M115" s="206"/>
      <c r="N115" s="207"/>
      <c r="O115" s="207"/>
      <c r="P115" s="207"/>
      <c r="Q115" s="207"/>
      <c r="R115" s="207"/>
      <c r="S115" s="207"/>
      <c r="T115" s="208"/>
      <c r="AT115" s="209" t="s">
        <v>147</v>
      </c>
      <c r="AU115" s="209" t="s">
        <v>82</v>
      </c>
      <c r="AV115" s="13" t="s">
        <v>82</v>
      </c>
      <c r="AW115" s="13" t="s">
        <v>35</v>
      </c>
      <c r="AX115" s="13" t="s">
        <v>73</v>
      </c>
      <c r="AY115" s="209" t="s">
        <v>132</v>
      </c>
    </row>
    <row r="116" spans="1:65" s="13" customFormat="1" ht="22.5">
      <c r="B116" s="199"/>
      <c r="C116" s="200"/>
      <c r="D116" s="191" t="s">
        <v>147</v>
      </c>
      <c r="E116" s="201" t="s">
        <v>19</v>
      </c>
      <c r="F116" s="202" t="s">
        <v>304</v>
      </c>
      <c r="G116" s="200"/>
      <c r="H116" s="203">
        <v>4979</v>
      </c>
      <c r="I116" s="204"/>
      <c r="J116" s="200"/>
      <c r="K116" s="200"/>
      <c r="L116" s="205"/>
      <c r="M116" s="206"/>
      <c r="N116" s="207"/>
      <c r="O116" s="207"/>
      <c r="P116" s="207"/>
      <c r="Q116" s="207"/>
      <c r="R116" s="207"/>
      <c r="S116" s="207"/>
      <c r="T116" s="208"/>
      <c r="AT116" s="209" t="s">
        <v>147</v>
      </c>
      <c r="AU116" s="209" t="s">
        <v>82</v>
      </c>
      <c r="AV116" s="13" t="s">
        <v>82</v>
      </c>
      <c r="AW116" s="13" t="s">
        <v>35</v>
      </c>
      <c r="AX116" s="13" t="s">
        <v>73</v>
      </c>
      <c r="AY116" s="209" t="s">
        <v>132</v>
      </c>
    </row>
    <row r="117" spans="1:65" s="14" customFormat="1" ht="11.25">
      <c r="B117" s="210"/>
      <c r="C117" s="211"/>
      <c r="D117" s="191" t="s">
        <v>147</v>
      </c>
      <c r="E117" s="212" t="s">
        <v>19</v>
      </c>
      <c r="F117" s="213" t="s">
        <v>150</v>
      </c>
      <c r="G117" s="211"/>
      <c r="H117" s="214">
        <v>5581.8</v>
      </c>
      <c r="I117" s="215"/>
      <c r="J117" s="211"/>
      <c r="K117" s="211"/>
      <c r="L117" s="216"/>
      <c r="M117" s="217"/>
      <c r="N117" s="218"/>
      <c r="O117" s="218"/>
      <c r="P117" s="218"/>
      <c r="Q117" s="218"/>
      <c r="R117" s="218"/>
      <c r="S117" s="218"/>
      <c r="T117" s="219"/>
      <c r="AT117" s="220" t="s">
        <v>147</v>
      </c>
      <c r="AU117" s="220" t="s">
        <v>82</v>
      </c>
      <c r="AV117" s="14" t="s">
        <v>139</v>
      </c>
      <c r="AW117" s="14" t="s">
        <v>35</v>
      </c>
      <c r="AX117" s="14" t="s">
        <v>80</v>
      </c>
      <c r="AY117" s="220" t="s">
        <v>132</v>
      </c>
    </row>
    <row r="118" spans="1:65" s="2" customFormat="1" ht="16.5" customHeight="1">
      <c r="A118" s="34"/>
      <c r="B118" s="35"/>
      <c r="C118" s="221" t="s">
        <v>179</v>
      </c>
      <c r="D118" s="221" t="s">
        <v>171</v>
      </c>
      <c r="E118" s="222" t="s">
        <v>306</v>
      </c>
      <c r="F118" s="223" t="s">
        <v>307</v>
      </c>
      <c r="G118" s="224" t="s">
        <v>308</v>
      </c>
      <c r="H118" s="225">
        <v>279.08999999999997</v>
      </c>
      <c r="I118" s="226"/>
      <c r="J118" s="227">
        <f>ROUND(I118*H118,2)</f>
        <v>0</v>
      </c>
      <c r="K118" s="223" t="s">
        <v>19</v>
      </c>
      <c r="L118" s="228"/>
      <c r="M118" s="229" t="s">
        <v>19</v>
      </c>
      <c r="N118" s="230" t="s">
        <v>44</v>
      </c>
      <c r="O118" s="64"/>
      <c r="P118" s="187">
        <f>O118*H118</f>
        <v>0</v>
      </c>
      <c r="Q118" s="187">
        <v>0.25</v>
      </c>
      <c r="R118" s="187">
        <f>Q118*H118</f>
        <v>69.772499999999994</v>
      </c>
      <c r="S118" s="187">
        <v>0</v>
      </c>
      <c r="T118" s="188">
        <f>S118*H118</f>
        <v>0</v>
      </c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  <c r="AR118" s="189" t="s">
        <v>175</v>
      </c>
      <c r="AT118" s="189" t="s">
        <v>171</v>
      </c>
      <c r="AU118" s="189" t="s">
        <v>82</v>
      </c>
      <c r="AY118" s="17" t="s">
        <v>132</v>
      </c>
      <c r="BE118" s="190">
        <f>IF(N118="základní",J118,0)</f>
        <v>0</v>
      </c>
      <c r="BF118" s="190">
        <f>IF(N118="snížená",J118,0)</f>
        <v>0</v>
      </c>
      <c r="BG118" s="190">
        <f>IF(N118="zákl. přenesená",J118,0)</f>
        <v>0</v>
      </c>
      <c r="BH118" s="190">
        <f>IF(N118="sníž. přenesená",J118,0)</f>
        <v>0</v>
      </c>
      <c r="BI118" s="190">
        <f>IF(N118="nulová",J118,0)</f>
        <v>0</v>
      </c>
      <c r="BJ118" s="17" t="s">
        <v>80</v>
      </c>
      <c r="BK118" s="190">
        <f>ROUND(I118*H118,2)</f>
        <v>0</v>
      </c>
      <c r="BL118" s="17" t="s">
        <v>139</v>
      </c>
      <c r="BM118" s="189" t="s">
        <v>407</v>
      </c>
    </row>
    <row r="119" spans="1:65" s="2" customFormat="1" ht="11.25">
      <c r="A119" s="34"/>
      <c r="B119" s="35"/>
      <c r="C119" s="36"/>
      <c r="D119" s="191" t="s">
        <v>141</v>
      </c>
      <c r="E119" s="36"/>
      <c r="F119" s="192" t="s">
        <v>307</v>
      </c>
      <c r="G119" s="36"/>
      <c r="H119" s="36"/>
      <c r="I119" s="193"/>
      <c r="J119" s="36"/>
      <c r="K119" s="36"/>
      <c r="L119" s="39"/>
      <c r="M119" s="194"/>
      <c r="N119" s="195"/>
      <c r="O119" s="64"/>
      <c r="P119" s="64"/>
      <c r="Q119" s="64"/>
      <c r="R119" s="64"/>
      <c r="S119" s="64"/>
      <c r="T119" s="65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  <c r="AT119" s="17" t="s">
        <v>141</v>
      </c>
      <c r="AU119" s="17" t="s">
        <v>82</v>
      </c>
    </row>
    <row r="120" spans="1:65" s="13" customFormat="1" ht="11.25">
      <c r="B120" s="199"/>
      <c r="C120" s="200"/>
      <c r="D120" s="191" t="s">
        <v>147</v>
      </c>
      <c r="E120" s="201" t="s">
        <v>19</v>
      </c>
      <c r="F120" s="202" t="s">
        <v>408</v>
      </c>
      <c r="G120" s="200"/>
      <c r="H120" s="203">
        <v>279.08999999999997</v>
      </c>
      <c r="I120" s="204"/>
      <c r="J120" s="200"/>
      <c r="K120" s="200"/>
      <c r="L120" s="205"/>
      <c r="M120" s="206"/>
      <c r="N120" s="207"/>
      <c r="O120" s="207"/>
      <c r="P120" s="207"/>
      <c r="Q120" s="207"/>
      <c r="R120" s="207"/>
      <c r="S120" s="207"/>
      <c r="T120" s="208"/>
      <c r="AT120" s="209" t="s">
        <v>147</v>
      </c>
      <c r="AU120" s="209" t="s">
        <v>82</v>
      </c>
      <c r="AV120" s="13" t="s">
        <v>82</v>
      </c>
      <c r="AW120" s="13" t="s">
        <v>35</v>
      </c>
      <c r="AX120" s="13" t="s">
        <v>80</v>
      </c>
      <c r="AY120" s="209" t="s">
        <v>132</v>
      </c>
    </row>
    <row r="121" spans="1:65" s="2" customFormat="1" ht="21.75" customHeight="1">
      <c r="A121" s="34"/>
      <c r="B121" s="35"/>
      <c r="C121" s="178" t="s">
        <v>189</v>
      </c>
      <c r="D121" s="178" t="s">
        <v>134</v>
      </c>
      <c r="E121" s="179" t="s">
        <v>409</v>
      </c>
      <c r="F121" s="180" t="s">
        <v>410</v>
      </c>
      <c r="G121" s="181" t="s">
        <v>161</v>
      </c>
      <c r="H121" s="182">
        <v>51.2</v>
      </c>
      <c r="I121" s="183"/>
      <c r="J121" s="184">
        <f>ROUND(I121*H121,2)</f>
        <v>0</v>
      </c>
      <c r="K121" s="180" t="s">
        <v>138</v>
      </c>
      <c r="L121" s="39"/>
      <c r="M121" s="185" t="s">
        <v>19</v>
      </c>
      <c r="N121" s="186" t="s">
        <v>44</v>
      </c>
      <c r="O121" s="64"/>
      <c r="P121" s="187">
        <f>O121*H121</f>
        <v>0</v>
      </c>
      <c r="Q121" s="187">
        <v>0</v>
      </c>
      <c r="R121" s="187">
        <f>Q121*H121</f>
        <v>0</v>
      </c>
      <c r="S121" s="187">
        <v>0</v>
      </c>
      <c r="T121" s="188">
        <f>S121*H121</f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R121" s="189" t="s">
        <v>139</v>
      </c>
      <c r="AT121" s="189" t="s">
        <v>134</v>
      </c>
      <c r="AU121" s="189" t="s">
        <v>82</v>
      </c>
      <c r="AY121" s="17" t="s">
        <v>132</v>
      </c>
      <c r="BE121" s="190">
        <f>IF(N121="základní",J121,0)</f>
        <v>0</v>
      </c>
      <c r="BF121" s="190">
        <f>IF(N121="snížená",J121,0)</f>
        <v>0</v>
      </c>
      <c r="BG121" s="190">
        <f>IF(N121="zákl. přenesená",J121,0)</f>
        <v>0</v>
      </c>
      <c r="BH121" s="190">
        <f>IF(N121="sníž. přenesená",J121,0)</f>
        <v>0</v>
      </c>
      <c r="BI121" s="190">
        <f>IF(N121="nulová",J121,0)</f>
        <v>0</v>
      </c>
      <c r="BJ121" s="17" t="s">
        <v>80</v>
      </c>
      <c r="BK121" s="190">
        <f>ROUND(I121*H121,2)</f>
        <v>0</v>
      </c>
      <c r="BL121" s="17" t="s">
        <v>139</v>
      </c>
      <c r="BM121" s="189" t="s">
        <v>411</v>
      </c>
    </row>
    <row r="122" spans="1:65" s="2" customFormat="1" ht="11.25">
      <c r="A122" s="34"/>
      <c r="B122" s="35"/>
      <c r="C122" s="36"/>
      <c r="D122" s="191" t="s">
        <v>141</v>
      </c>
      <c r="E122" s="36"/>
      <c r="F122" s="192" t="s">
        <v>412</v>
      </c>
      <c r="G122" s="36"/>
      <c r="H122" s="36"/>
      <c r="I122" s="193"/>
      <c r="J122" s="36"/>
      <c r="K122" s="36"/>
      <c r="L122" s="39"/>
      <c r="M122" s="194"/>
      <c r="N122" s="195"/>
      <c r="O122" s="64"/>
      <c r="P122" s="64"/>
      <c r="Q122" s="64"/>
      <c r="R122" s="64"/>
      <c r="S122" s="64"/>
      <c r="T122" s="65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T122" s="17" t="s">
        <v>141</v>
      </c>
      <c r="AU122" s="17" t="s">
        <v>82</v>
      </c>
    </row>
    <row r="123" spans="1:65" s="2" customFormat="1" ht="11.25">
      <c r="A123" s="34"/>
      <c r="B123" s="35"/>
      <c r="C123" s="36"/>
      <c r="D123" s="196" t="s">
        <v>143</v>
      </c>
      <c r="E123" s="36"/>
      <c r="F123" s="197" t="s">
        <v>413</v>
      </c>
      <c r="G123" s="36"/>
      <c r="H123" s="36"/>
      <c r="I123" s="193"/>
      <c r="J123" s="36"/>
      <c r="K123" s="36"/>
      <c r="L123" s="39"/>
      <c r="M123" s="194"/>
      <c r="N123" s="195"/>
      <c r="O123" s="64"/>
      <c r="P123" s="64"/>
      <c r="Q123" s="64"/>
      <c r="R123" s="64"/>
      <c r="S123" s="64"/>
      <c r="T123" s="65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T123" s="17" t="s">
        <v>143</v>
      </c>
      <c r="AU123" s="17" t="s">
        <v>82</v>
      </c>
    </row>
    <row r="124" spans="1:65" s="2" customFormat="1" ht="19.5">
      <c r="A124" s="34"/>
      <c r="B124" s="35"/>
      <c r="C124" s="36"/>
      <c r="D124" s="191" t="s">
        <v>145</v>
      </c>
      <c r="E124" s="36"/>
      <c r="F124" s="198" t="s">
        <v>414</v>
      </c>
      <c r="G124" s="36"/>
      <c r="H124" s="36"/>
      <c r="I124" s="193"/>
      <c r="J124" s="36"/>
      <c r="K124" s="36"/>
      <c r="L124" s="39"/>
      <c r="M124" s="194"/>
      <c r="N124" s="195"/>
      <c r="O124" s="64"/>
      <c r="P124" s="64"/>
      <c r="Q124" s="64"/>
      <c r="R124" s="64"/>
      <c r="S124" s="64"/>
      <c r="T124" s="65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T124" s="17" t="s">
        <v>145</v>
      </c>
      <c r="AU124" s="17" t="s">
        <v>82</v>
      </c>
    </row>
    <row r="125" spans="1:65" s="13" customFormat="1" ht="11.25">
      <c r="B125" s="199"/>
      <c r="C125" s="200"/>
      <c r="D125" s="191" t="s">
        <v>147</v>
      </c>
      <c r="E125" s="201" t="s">
        <v>19</v>
      </c>
      <c r="F125" s="202" t="s">
        <v>415</v>
      </c>
      <c r="G125" s="200"/>
      <c r="H125" s="203">
        <v>51.2</v>
      </c>
      <c r="I125" s="204"/>
      <c r="J125" s="200"/>
      <c r="K125" s="200"/>
      <c r="L125" s="205"/>
      <c r="M125" s="206"/>
      <c r="N125" s="207"/>
      <c r="O125" s="207"/>
      <c r="P125" s="207"/>
      <c r="Q125" s="207"/>
      <c r="R125" s="207"/>
      <c r="S125" s="207"/>
      <c r="T125" s="208"/>
      <c r="AT125" s="209" t="s">
        <v>147</v>
      </c>
      <c r="AU125" s="209" t="s">
        <v>82</v>
      </c>
      <c r="AV125" s="13" t="s">
        <v>82</v>
      </c>
      <c r="AW125" s="13" t="s">
        <v>35</v>
      </c>
      <c r="AX125" s="13" t="s">
        <v>80</v>
      </c>
      <c r="AY125" s="209" t="s">
        <v>132</v>
      </c>
    </row>
    <row r="126" spans="1:65" s="2" customFormat="1" ht="16.5" customHeight="1">
      <c r="A126" s="34"/>
      <c r="B126" s="35"/>
      <c r="C126" s="178" t="s">
        <v>175</v>
      </c>
      <c r="D126" s="178" t="s">
        <v>134</v>
      </c>
      <c r="E126" s="179" t="s">
        <v>416</v>
      </c>
      <c r="F126" s="180" t="s">
        <v>417</v>
      </c>
      <c r="G126" s="181" t="s">
        <v>308</v>
      </c>
      <c r="H126" s="182">
        <v>428.7</v>
      </c>
      <c r="I126" s="183"/>
      <c r="J126" s="184">
        <f>ROUND(I126*H126,2)</f>
        <v>0</v>
      </c>
      <c r="K126" s="180" t="s">
        <v>138</v>
      </c>
      <c r="L126" s="39"/>
      <c r="M126" s="185" t="s">
        <v>19</v>
      </c>
      <c r="N126" s="186" t="s">
        <v>44</v>
      </c>
      <c r="O126" s="64"/>
      <c r="P126" s="187">
        <f>O126*H126</f>
        <v>0</v>
      </c>
      <c r="Q126" s="187">
        <v>0</v>
      </c>
      <c r="R126" s="187">
        <f>Q126*H126</f>
        <v>0</v>
      </c>
      <c r="S126" s="187">
        <v>0</v>
      </c>
      <c r="T126" s="188">
        <f>S126*H126</f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189" t="s">
        <v>139</v>
      </c>
      <c r="AT126" s="189" t="s">
        <v>134</v>
      </c>
      <c r="AU126" s="189" t="s">
        <v>82</v>
      </c>
      <c r="AY126" s="17" t="s">
        <v>132</v>
      </c>
      <c r="BE126" s="190">
        <f>IF(N126="základní",J126,0)</f>
        <v>0</v>
      </c>
      <c r="BF126" s="190">
        <f>IF(N126="snížená",J126,0)</f>
        <v>0</v>
      </c>
      <c r="BG126" s="190">
        <f>IF(N126="zákl. přenesená",J126,0)</f>
        <v>0</v>
      </c>
      <c r="BH126" s="190">
        <f>IF(N126="sníž. přenesená",J126,0)</f>
        <v>0</v>
      </c>
      <c r="BI126" s="190">
        <f>IF(N126="nulová",J126,0)</f>
        <v>0</v>
      </c>
      <c r="BJ126" s="17" t="s">
        <v>80</v>
      </c>
      <c r="BK126" s="190">
        <f>ROUND(I126*H126,2)</f>
        <v>0</v>
      </c>
      <c r="BL126" s="17" t="s">
        <v>139</v>
      </c>
      <c r="BM126" s="189" t="s">
        <v>418</v>
      </c>
    </row>
    <row r="127" spans="1:65" s="2" customFormat="1" ht="11.25">
      <c r="A127" s="34"/>
      <c r="B127" s="35"/>
      <c r="C127" s="36"/>
      <c r="D127" s="191" t="s">
        <v>141</v>
      </c>
      <c r="E127" s="36"/>
      <c r="F127" s="192" t="s">
        <v>419</v>
      </c>
      <c r="G127" s="36"/>
      <c r="H127" s="36"/>
      <c r="I127" s="193"/>
      <c r="J127" s="36"/>
      <c r="K127" s="36"/>
      <c r="L127" s="39"/>
      <c r="M127" s="194"/>
      <c r="N127" s="195"/>
      <c r="O127" s="64"/>
      <c r="P127" s="64"/>
      <c r="Q127" s="64"/>
      <c r="R127" s="64"/>
      <c r="S127" s="64"/>
      <c r="T127" s="65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T127" s="17" t="s">
        <v>141</v>
      </c>
      <c r="AU127" s="17" t="s">
        <v>82</v>
      </c>
    </row>
    <row r="128" spans="1:65" s="2" customFormat="1" ht="11.25">
      <c r="A128" s="34"/>
      <c r="B128" s="35"/>
      <c r="C128" s="36"/>
      <c r="D128" s="196" t="s">
        <v>143</v>
      </c>
      <c r="E128" s="36"/>
      <c r="F128" s="197" t="s">
        <v>420</v>
      </c>
      <c r="G128" s="36"/>
      <c r="H128" s="36"/>
      <c r="I128" s="193"/>
      <c r="J128" s="36"/>
      <c r="K128" s="36"/>
      <c r="L128" s="39"/>
      <c r="M128" s="194"/>
      <c r="N128" s="195"/>
      <c r="O128" s="64"/>
      <c r="P128" s="64"/>
      <c r="Q128" s="64"/>
      <c r="R128" s="64"/>
      <c r="S128" s="64"/>
      <c r="T128" s="65"/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T128" s="17" t="s">
        <v>143</v>
      </c>
      <c r="AU128" s="17" t="s">
        <v>82</v>
      </c>
    </row>
    <row r="129" spans="1:65" s="2" customFormat="1" ht="19.5">
      <c r="A129" s="34"/>
      <c r="B129" s="35"/>
      <c r="C129" s="36"/>
      <c r="D129" s="191" t="s">
        <v>145</v>
      </c>
      <c r="E129" s="36"/>
      <c r="F129" s="198" t="s">
        <v>421</v>
      </c>
      <c r="G129" s="36"/>
      <c r="H129" s="36"/>
      <c r="I129" s="193"/>
      <c r="J129" s="36"/>
      <c r="K129" s="36"/>
      <c r="L129" s="39"/>
      <c r="M129" s="194"/>
      <c r="N129" s="195"/>
      <c r="O129" s="64"/>
      <c r="P129" s="64"/>
      <c r="Q129" s="64"/>
      <c r="R129" s="64"/>
      <c r="S129" s="64"/>
      <c r="T129" s="65"/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T129" s="17" t="s">
        <v>145</v>
      </c>
      <c r="AU129" s="17" t="s">
        <v>82</v>
      </c>
    </row>
    <row r="130" spans="1:65" s="13" customFormat="1" ht="11.25">
      <c r="B130" s="199"/>
      <c r="C130" s="200"/>
      <c r="D130" s="191" t="s">
        <v>147</v>
      </c>
      <c r="E130" s="201" t="s">
        <v>19</v>
      </c>
      <c r="F130" s="202" t="s">
        <v>422</v>
      </c>
      <c r="G130" s="200"/>
      <c r="H130" s="203">
        <v>288.60000000000002</v>
      </c>
      <c r="I130" s="204"/>
      <c r="J130" s="200"/>
      <c r="K130" s="200"/>
      <c r="L130" s="205"/>
      <c r="M130" s="206"/>
      <c r="N130" s="207"/>
      <c r="O130" s="207"/>
      <c r="P130" s="207"/>
      <c r="Q130" s="207"/>
      <c r="R130" s="207"/>
      <c r="S130" s="207"/>
      <c r="T130" s="208"/>
      <c r="AT130" s="209" t="s">
        <v>147</v>
      </c>
      <c r="AU130" s="209" t="s">
        <v>82</v>
      </c>
      <c r="AV130" s="13" t="s">
        <v>82</v>
      </c>
      <c r="AW130" s="13" t="s">
        <v>35</v>
      </c>
      <c r="AX130" s="13" t="s">
        <v>73</v>
      </c>
      <c r="AY130" s="209" t="s">
        <v>132</v>
      </c>
    </row>
    <row r="131" spans="1:65" s="13" customFormat="1" ht="11.25">
      <c r="B131" s="199"/>
      <c r="C131" s="200"/>
      <c r="D131" s="191" t="s">
        <v>147</v>
      </c>
      <c r="E131" s="201" t="s">
        <v>19</v>
      </c>
      <c r="F131" s="202" t="s">
        <v>423</v>
      </c>
      <c r="G131" s="200"/>
      <c r="H131" s="203">
        <v>132.1</v>
      </c>
      <c r="I131" s="204"/>
      <c r="J131" s="200"/>
      <c r="K131" s="200"/>
      <c r="L131" s="205"/>
      <c r="M131" s="206"/>
      <c r="N131" s="207"/>
      <c r="O131" s="207"/>
      <c r="P131" s="207"/>
      <c r="Q131" s="207"/>
      <c r="R131" s="207"/>
      <c r="S131" s="207"/>
      <c r="T131" s="208"/>
      <c r="AT131" s="209" t="s">
        <v>147</v>
      </c>
      <c r="AU131" s="209" t="s">
        <v>82</v>
      </c>
      <c r="AV131" s="13" t="s">
        <v>82</v>
      </c>
      <c r="AW131" s="13" t="s">
        <v>35</v>
      </c>
      <c r="AX131" s="13" t="s">
        <v>73</v>
      </c>
      <c r="AY131" s="209" t="s">
        <v>132</v>
      </c>
    </row>
    <row r="132" spans="1:65" s="13" customFormat="1" ht="11.25">
      <c r="B132" s="199"/>
      <c r="C132" s="200"/>
      <c r="D132" s="191" t="s">
        <v>147</v>
      </c>
      <c r="E132" s="201" t="s">
        <v>19</v>
      </c>
      <c r="F132" s="202" t="s">
        <v>424</v>
      </c>
      <c r="G132" s="200"/>
      <c r="H132" s="203">
        <v>8</v>
      </c>
      <c r="I132" s="204"/>
      <c r="J132" s="200"/>
      <c r="K132" s="200"/>
      <c r="L132" s="205"/>
      <c r="M132" s="206"/>
      <c r="N132" s="207"/>
      <c r="O132" s="207"/>
      <c r="P132" s="207"/>
      <c r="Q132" s="207"/>
      <c r="R132" s="207"/>
      <c r="S132" s="207"/>
      <c r="T132" s="208"/>
      <c r="AT132" s="209" t="s">
        <v>147</v>
      </c>
      <c r="AU132" s="209" t="s">
        <v>82</v>
      </c>
      <c r="AV132" s="13" t="s">
        <v>82</v>
      </c>
      <c r="AW132" s="13" t="s">
        <v>35</v>
      </c>
      <c r="AX132" s="13" t="s">
        <v>73</v>
      </c>
      <c r="AY132" s="209" t="s">
        <v>132</v>
      </c>
    </row>
    <row r="133" spans="1:65" s="14" customFormat="1" ht="11.25">
      <c r="B133" s="210"/>
      <c r="C133" s="211"/>
      <c r="D133" s="191" t="s">
        <v>147</v>
      </c>
      <c r="E133" s="212" t="s">
        <v>19</v>
      </c>
      <c r="F133" s="213" t="s">
        <v>150</v>
      </c>
      <c r="G133" s="211"/>
      <c r="H133" s="214">
        <v>428.7</v>
      </c>
      <c r="I133" s="215"/>
      <c r="J133" s="211"/>
      <c r="K133" s="211"/>
      <c r="L133" s="216"/>
      <c r="M133" s="217"/>
      <c r="N133" s="218"/>
      <c r="O133" s="218"/>
      <c r="P133" s="218"/>
      <c r="Q133" s="218"/>
      <c r="R133" s="218"/>
      <c r="S133" s="218"/>
      <c r="T133" s="219"/>
      <c r="AT133" s="220" t="s">
        <v>147</v>
      </c>
      <c r="AU133" s="220" t="s">
        <v>82</v>
      </c>
      <c r="AV133" s="14" t="s">
        <v>139</v>
      </c>
      <c r="AW133" s="14" t="s">
        <v>35</v>
      </c>
      <c r="AX133" s="14" t="s">
        <v>80</v>
      </c>
      <c r="AY133" s="220" t="s">
        <v>132</v>
      </c>
    </row>
    <row r="134" spans="1:65" s="2" customFormat="1" ht="16.5" customHeight="1">
      <c r="A134" s="34"/>
      <c r="B134" s="35"/>
      <c r="C134" s="178" t="s">
        <v>207</v>
      </c>
      <c r="D134" s="178" t="s">
        <v>134</v>
      </c>
      <c r="E134" s="179" t="s">
        <v>433</v>
      </c>
      <c r="F134" s="180" t="s">
        <v>434</v>
      </c>
      <c r="G134" s="181" t="s">
        <v>308</v>
      </c>
      <c r="H134" s="182">
        <v>428.7</v>
      </c>
      <c r="I134" s="183"/>
      <c r="J134" s="184">
        <f>ROUND(I134*H134,2)</f>
        <v>0</v>
      </c>
      <c r="K134" s="180" t="s">
        <v>138</v>
      </c>
      <c r="L134" s="39"/>
      <c r="M134" s="185" t="s">
        <v>19</v>
      </c>
      <c r="N134" s="186" t="s">
        <v>44</v>
      </c>
      <c r="O134" s="64"/>
      <c r="P134" s="187">
        <f>O134*H134</f>
        <v>0</v>
      </c>
      <c r="Q134" s="187">
        <v>0</v>
      </c>
      <c r="R134" s="187">
        <f>Q134*H134</f>
        <v>0</v>
      </c>
      <c r="S134" s="187">
        <v>0</v>
      </c>
      <c r="T134" s="188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189" t="s">
        <v>139</v>
      </c>
      <c r="AT134" s="189" t="s">
        <v>134</v>
      </c>
      <c r="AU134" s="189" t="s">
        <v>82</v>
      </c>
      <c r="AY134" s="17" t="s">
        <v>132</v>
      </c>
      <c r="BE134" s="190">
        <f>IF(N134="základní",J134,0)</f>
        <v>0</v>
      </c>
      <c r="BF134" s="190">
        <f>IF(N134="snížená",J134,0)</f>
        <v>0</v>
      </c>
      <c r="BG134" s="190">
        <f>IF(N134="zákl. přenesená",J134,0)</f>
        <v>0</v>
      </c>
      <c r="BH134" s="190">
        <f>IF(N134="sníž. přenesená",J134,0)</f>
        <v>0</v>
      </c>
      <c r="BI134" s="190">
        <f>IF(N134="nulová",J134,0)</f>
        <v>0</v>
      </c>
      <c r="BJ134" s="17" t="s">
        <v>80</v>
      </c>
      <c r="BK134" s="190">
        <f>ROUND(I134*H134,2)</f>
        <v>0</v>
      </c>
      <c r="BL134" s="17" t="s">
        <v>139</v>
      </c>
      <c r="BM134" s="189" t="s">
        <v>435</v>
      </c>
    </row>
    <row r="135" spans="1:65" s="2" customFormat="1" ht="11.25">
      <c r="A135" s="34"/>
      <c r="B135" s="35"/>
      <c r="C135" s="36"/>
      <c r="D135" s="191" t="s">
        <v>141</v>
      </c>
      <c r="E135" s="36"/>
      <c r="F135" s="192" t="s">
        <v>436</v>
      </c>
      <c r="G135" s="36"/>
      <c r="H135" s="36"/>
      <c r="I135" s="193"/>
      <c r="J135" s="36"/>
      <c r="K135" s="36"/>
      <c r="L135" s="39"/>
      <c r="M135" s="194"/>
      <c r="N135" s="195"/>
      <c r="O135" s="64"/>
      <c r="P135" s="64"/>
      <c r="Q135" s="64"/>
      <c r="R135" s="64"/>
      <c r="S135" s="64"/>
      <c r="T135" s="65"/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T135" s="17" t="s">
        <v>141</v>
      </c>
      <c r="AU135" s="17" t="s">
        <v>82</v>
      </c>
    </row>
    <row r="136" spans="1:65" s="2" customFormat="1" ht="11.25">
      <c r="A136" s="34"/>
      <c r="B136" s="35"/>
      <c r="C136" s="36"/>
      <c r="D136" s="196" t="s">
        <v>143</v>
      </c>
      <c r="E136" s="36"/>
      <c r="F136" s="197" t="s">
        <v>437</v>
      </c>
      <c r="G136" s="36"/>
      <c r="H136" s="36"/>
      <c r="I136" s="193"/>
      <c r="J136" s="36"/>
      <c r="K136" s="36"/>
      <c r="L136" s="39"/>
      <c r="M136" s="194"/>
      <c r="N136" s="195"/>
      <c r="O136" s="64"/>
      <c r="P136" s="64"/>
      <c r="Q136" s="64"/>
      <c r="R136" s="64"/>
      <c r="S136" s="64"/>
      <c r="T136" s="65"/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T136" s="17" t="s">
        <v>143</v>
      </c>
      <c r="AU136" s="17" t="s">
        <v>82</v>
      </c>
    </row>
    <row r="137" spans="1:65" s="2" customFormat="1" ht="19.5">
      <c r="A137" s="34"/>
      <c r="B137" s="35"/>
      <c r="C137" s="36"/>
      <c r="D137" s="191" t="s">
        <v>145</v>
      </c>
      <c r="E137" s="36"/>
      <c r="F137" s="198" t="s">
        <v>438</v>
      </c>
      <c r="G137" s="36"/>
      <c r="H137" s="36"/>
      <c r="I137" s="193"/>
      <c r="J137" s="36"/>
      <c r="K137" s="36"/>
      <c r="L137" s="39"/>
      <c r="M137" s="194"/>
      <c r="N137" s="195"/>
      <c r="O137" s="64"/>
      <c r="P137" s="64"/>
      <c r="Q137" s="64"/>
      <c r="R137" s="64"/>
      <c r="S137" s="64"/>
      <c r="T137" s="65"/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T137" s="17" t="s">
        <v>145</v>
      </c>
      <c r="AU137" s="17" t="s">
        <v>82</v>
      </c>
    </row>
    <row r="138" spans="1:65" s="2" customFormat="1" ht="21.75" customHeight="1">
      <c r="A138" s="34"/>
      <c r="B138" s="35"/>
      <c r="C138" s="178" t="s">
        <v>215</v>
      </c>
      <c r="D138" s="178" t="s">
        <v>134</v>
      </c>
      <c r="E138" s="179" t="s">
        <v>180</v>
      </c>
      <c r="F138" s="180" t="s">
        <v>181</v>
      </c>
      <c r="G138" s="181" t="s">
        <v>182</v>
      </c>
      <c r="H138" s="182">
        <v>276</v>
      </c>
      <c r="I138" s="183"/>
      <c r="J138" s="184">
        <f>ROUND(I138*H138,2)</f>
        <v>0</v>
      </c>
      <c r="K138" s="180" t="s">
        <v>138</v>
      </c>
      <c r="L138" s="39"/>
      <c r="M138" s="185" t="s">
        <v>19</v>
      </c>
      <c r="N138" s="186" t="s">
        <v>44</v>
      </c>
      <c r="O138" s="64"/>
      <c r="P138" s="187">
        <f>O138*H138</f>
        <v>0</v>
      </c>
      <c r="Q138" s="187">
        <v>0</v>
      </c>
      <c r="R138" s="187">
        <f>Q138*H138</f>
        <v>0</v>
      </c>
      <c r="S138" s="187">
        <v>0</v>
      </c>
      <c r="T138" s="188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189" t="s">
        <v>139</v>
      </c>
      <c r="AT138" s="189" t="s">
        <v>134</v>
      </c>
      <c r="AU138" s="189" t="s">
        <v>82</v>
      </c>
      <c r="AY138" s="17" t="s">
        <v>132</v>
      </c>
      <c r="BE138" s="190">
        <f>IF(N138="základní",J138,0)</f>
        <v>0</v>
      </c>
      <c r="BF138" s="190">
        <f>IF(N138="snížená",J138,0)</f>
        <v>0</v>
      </c>
      <c r="BG138" s="190">
        <f>IF(N138="zákl. přenesená",J138,0)</f>
        <v>0</v>
      </c>
      <c r="BH138" s="190">
        <f>IF(N138="sníž. přenesená",J138,0)</f>
        <v>0</v>
      </c>
      <c r="BI138" s="190">
        <f>IF(N138="nulová",J138,0)</f>
        <v>0</v>
      </c>
      <c r="BJ138" s="17" t="s">
        <v>80</v>
      </c>
      <c r="BK138" s="190">
        <f>ROUND(I138*H138,2)</f>
        <v>0</v>
      </c>
      <c r="BL138" s="17" t="s">
        <v>139</v>
      </c>
      <c r="BM138" s="189" t="s">
        <v>439</v>
      </c>
    </row>
    <row r="139" spans="1:65" s="2" customFormat="1" ht="19.5">
      <c r="A139" s="34"/>
      <c r="B139" s="35"/>
      <c r="C139" s="36"/>
      <c r="D139" s="191" t="s">
        <v>141</v>
      </c>
      <c r="E139" s="36"/>
      <c r="F139" s="192" t="s">
        <v>184</v>
      </c>
      <c r="G139" s="36"/>
      <c r="H139" s="36"/>
      <c r="I139" s="193"/>
      <c r="J139" s="36"/>
      <c r="K139" s="36"/>
      <c r="L139" s="39"/>
      <c r="M139" s="194"/>
      <c r="N139" s="195"/>
      <c r="O139" s="64"/>
      <c r="P139" s="64"/>
      <c r="Q139" s="64"/>
      <c r="R139" s="64"/>
      <c r="S139" s="64"/>
      <c r="T139" s="65"/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T139" s="17" t="s">
        <v>141</v>
      </c>
      <c r="AU139" s="17" t="s">
        <v>82</v>
      </c>
    </row>
    <row r="140" spans="1:65" s="2" customFormat="1" ht="11.25">
      <c r="A140" s="34"/>
      <c r="B140" s="35"/>
      <c r="C140" s="36"/>
      <c r="D140" s="196" t="s">
        <v>143</v>
      </c>
      <c r="E140" s="36"/>
      <c r="F140" s="197" t="s">
        <v>185</v>
      </c>
      <c r="G140" s="36"/>
      <c r="H140" s="36"/>
      <c r="I140" s="193"/>
      <c r="J140" s="36"/>
      <c r="K140" s="36"/>
      <c r="L140" s="39"/>
      <c r="M140" s="194"/>
      <c r="N140" s="195"/>
      <c r="O140" s="64"/>
      <c r="P140" s="64"/>
      <c r="Q140" s="64"/>
      <c r="R140" s="64"/>
      <c r="S140" s="64"/>
      <c r="T140" s="65"/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T140" s="17" t="s">
        <v>143</v>
      </c>
      <c r="AU140" s="17" t="s">
        <v>82</v>
      </c>
    </row>
    <row r="141" spans="1:65" s="2" customFormat="1" ht="19.5">
      <c r="A141" s="34"/>
      <c r="B141" s="35"/>
      <c r="C141" s="36"/>
      <c r="D141" s="191" t="s">
        <v>145</v>
      </c>
      <c r="E141" s="36"/>
      <c r="F141" s="198" t="s">
        <v>440</v>
      </c>
      <c r="G141" s="36"/>
      <c r="H141" s="36"/>
      <c r="I141" s="193"/>
      <c r="J141" s="36"/>
      <c r="K141" s="36"/>
      <c r="L141" s="39"/>
      <c r="M141" s="194"/>
      <c r="N141" s="195"/>
      <c r="O141" s="64"/>
      <c r="P141" s="64"/>
      <c r="Q141" s="64"/>
      <c r="R141" s="64"/>
      <c r="S141" s="64"/>
      <c r="T141" s="65"/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T141" s="17" t="s">
        <v>145</v>
      </c>
      <c r="AU141" s="17" t="s">
        <v>82</v>
      </c>
    </row>
    <row r="142" spans="1:65" s="13" customFormat="1" ht="11.25">
      <c r="B142" s="199"/>
      <c r="C142" s="200"/>
      <c r="D142" s="191" t="s">
        <v>147</v>
      </c>
      <c r="E142" s="201" t="s">
        <v>19</v>
      </c>
      <c r="F142" s="202" t="s">
        <v>441</v>
      </c>
      <c r="G142" s="200"/>
      <c r="H142" s="203">
        <v>132</v>
      </c>
      <c r="I142" s="204"/>
      <c r="J142" s="200"/>
      <c r="K142" s="200"/>
      <c r="L142" s="205"/>
      <c r="M142" s="206"/>
      <c r="N142" s="207"/>
      <c r="O142" s="207"/>
      <c r="P142" s="207"/>
      <c r="Q142" s="207"/>
      <c r="R142" s="207"/>
      <c r="S142" s="207"/>
      <c r="T142" s="208"/>
      <c r="AT142" s="209" t="s">
        <v>147</v>
      </c>
      <c r="AU142" s="209" t="s">
        <v>82</v>
      </c>
      <c r="AV142" s="13" t="s">
        <v>82</v>
      </c>
      <c r="AW142" s="13" t="s">
        <v>35</v>
      </c>
      <c r="AX142" s="13" t="s">
        <v>73</v>
      </c>
      <c r="AY142" s="209" t="s">
        <v>132</v>
      </c>
    </row>
    <row r="143" spans="1:65" s="13" customFormat="1" ht="11.25">
      <c r="B143" s="199"/>
      <c r="C143" s="200"/>
      <c r="D143" s="191" t="s">
        <v>147</v>
      </c>
      <c r="E143" s="201" t="s">
        <v>19</v>
      </c>
      <c r="F143" s="202" t="s">
        <v>442</v>
      </c>
      <c r="G143" s="200"/>
      <c r="H143" s="203">
        <v>144</v>
      </c>
      <c r="I143" s="204"/>
      <c r="J143" s="200"/>
      <c r="K143" s="200"/>
      <c r="L143" s="205"/>
      <c r="M143" s="206"/>
      <c r="N143" s="207"/>
      <c r="O143" s="207"/>
      <c r="P143" s="207"/>
      <c r="Q143" s="207"/>
      <c r="R143" s="207"/>
      <c r="S143" s="207"/>
      <c r="T143" s="208"/>
      <c r="AT143" s="209" t="s">
        <v>147</v>
      </c>
      <c r="AU143" s="209" t="s">
        <v>82</v>
      </c>
      <c r="AV143" s="13" t="s">
        <v>82</v>
      </c>
      <c r="AW143" s="13" t="s">
        <v>35</v>
      </c>
      <c r="AX143" s="13" t="s">
        <v>73</v>
      </c>
      <c r="AY143" s="209" t="s">
        <v>132</v>
      </c>
    </row>
    <row r="144" spans="1:65" s="14" customFormat="1" ht="11.25">
      <c r="B144" s="210"/>
      <c r="C144" s="211"/>
      <c r="D144" s="191" t="s">
        <v>147</v>
      </c>
      <c r="E144" s="212" t="s">
        <v>19</v>
      </c>
      <c r="F144" s="213" t="s">
        <v>150</v>
      </c>
      <c r="G144" s="211"/>
      <c r="H144" s="214">
        <v>276</v>
      </c>
      <c r="I144" s="215"/>
      <c r="J144" s="211"/>
      <c r="K144" s="211"/>
      <c r="L144" s="216"/>
      <c r="M144" s="217"/>
      <c r="N144" s="218"/>
      <c r="O144" s="218"/>
      <c r="P144" s="218"/>
      <c r="Q144" s="218"/>
      <c r="R144" s="218"/>
      <c r="S144" s="218"/>
      <c r="T144" s="219"/>
      <c r="AT144" s="220" t="s">
        <v>147</v>
      </c>
      <c r="AU144" s="220" t="s">
        <v>82</v>
      </c>
      <c r="AV144" s="14" t="s">
        <v>139</v>
      </c>
      <c r="AW144" s="14" t="s">
        <v>35</v>
      </c>
      <c r="AX144" s="14" t="s">
        <v>80</v>
      </c>
      <c r="AY144" s="220" t="s">
        <v>132</v>
      </c>
    </row>
    <row r="145" spans="1:65" s="2" customFormat="1" ht="16.5" customHeight="1">
      <c r="A145" s="34"/>
      <c r="B145" s="35"/>
      <c r="C145" s="178" t="s">
        <v>222</v>
      </c>
      <c r="D145" s="178" t="s">
        <v>134</v>
      </c>
      <c r="E145" s="179" t="s">
        <v>190</v>
      </c>
      <c r="F145" s="180" t="s">
        <v>191</v>
      </c>
      <c r="G145" s="181" t="s">
        <v>182</v>
      </c>
      <c r="H145" s="182">
        <v>144</v>
      </c>
      <c r="I145" s="183"/>
      <c r="J145" s="184">
        <f>ROUND(I145*H145,2)</f>
        <v>0</v>
      </c>
      <c r="K145" s="180" t="s">
        <v>138</v>
      </c>
      <c r="L145" s="39"/>
      <c r="M145" s="185" t="s">
        <v>19</v>
      </c>
      <c r="N145" s="186" t="s">
        <v>44</v>
      </c>
      <c r="O145" s="64"/>
      <c r="P145" s="187">
        <f>O145*H145</f>
        <v>0</v>
      </c>
      <c r="Q145" s="187">
        <v>0</v>
      </c>
      <c r="R145" s="187">
        <f>Q145*H145</f>
        <v>0</v>
      </c>
      <c r="S145" s="187">
        <v>0</v>
      </c>
      <c r="T145" s="188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189" t="s">
        <v>139</v>
      </c>
      <c r="AT145" s="189" t="s">
        <v>134</v>
      </c>
      <c r="AU145" s="189" t="s">
        <v>82</v>
      </c>
      <c r="AY145" s="17" t="s">
        <v>132</v>
      </c>
      <c r="BE145" s="190">
        <f>IF(N145="základní",J145,0)</f>
        <v>0</v>
      </c>
      <c r="BF145" s="190">
        <f>IF(N145="snížená",J145,0)</f>
        <v>0</v>
      </c>
      <c r="BG145" s="190">
        <f>IF(N145="zákl. přenesená",J145,0)</f>
        <v>0</v>
      </c>
      <c r="BH145" s="190">
        <f>IF(N145="sníž. přenesená",J145,0)</f>
        <v>0</v>
      </c>
      <c r="BI145" s="190">
        <f>IF(N145="nulová",J145,0)</f>
        <v>0</v>
      </c>
      <c r="BJ145" s="17" t="s">
        <v>80</v>
      </c>
      <c r="BK145" s="190">
        <f>ROUND(I145*H145,2)</f>
        <v>0</v>
      </c>
      <c r="BL145" s="17" t="s">
        <v>139</v>
      </c>
      <c r="BM145" s="189" t="s">
        <v>443</v>
      </c>
    </row>
    <row r="146" spans="1:65" s="2" customFormat="1" ht="11.25">
      <c r="A146" s="34"/>
      <c r="B146" s="35"/>
      <c r="C146" s="36"/>
      <c r="D146" s="191" t="s">
        <v>141</v>
      </c>
      <c r="E146" s="36"/>
      <c r="F146" s="192" t="s">
        <v>193</v>
      </c>
      <c r="G146" s="36"/>
      <c r="H146" s="36"/>
      <c r="I146" s="193"/>
      <c r="J146" s="36"/>
      <c r="K146" s="36"/>
      <c r="L146" s="39"/>
      <c r="M146" s="194"/>
      <c r="N146" s="195"/>
      <c r="O146" s="64"/>
      <c r="P146" s="64"/>
      <c r="Q146" s="64"/>
      <c r="R146" s="64"/>
      <c r="S146" s="64"/>
      <c r="T146" s="65"/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T146" s="17" t="s">
        <v>141</v>
      </c>
      <c r="AU146" s="17" t="s">
        <v>82</v>
      </c>
    </row>
    <row r="147" spans="1:65" s="2" customFormat="1" ht="11.25">
      <c r="A147" s="34"/>
      <c r="B147" s="35"/>
      <c r="C147" s="36"/>
      <c r="D147" s="196" t="s">
        <v>143</v>
      </c>
      <c r="E147" s="36"/>
      <c r="F147" s="197" t="s">
        <v>194</v>
      </c>
      <c r="G147" s="36"/>
      <c r="H147" s="36"/>
      <c r="I147" s="193"/>
      <c r="J147" s="36"/>
      <c r="K147" s="36"/>
      <c r="L147" s="39"/>
      <c r="M147" s="194"/>
      <c r="N147" s="195"/>
      <c r="O147" s="64"/>
      <c r="P147" s="64"/>
      <c r="Q147" s="64"/>
      <c r="R147" s="64"/>
      <c r="S147" s="64"/>
      <c r="T147" s="65"/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T147" s="17" t="s">
        <v>143</v>
      </c>
      <c r="AU147" s="17" t="s">
        <v>82</v>
      </c>
    </row>
    <row r="148" spans="1:65" s="2" customFormat="1" ht="19.5">
      <c r="A148" s="34"/>
      <c r="B148" s="35"/>
      <c r="C148" s="36"/>
      <c r="D148" s="191" t="s">
        <v>145</v>
      </c>
      <c r="E148" s="36"/>
      <c r="F148" s="198" t="s">
        <v>444</v>
      </c>
      <c r="G148" s="36"/>
      <c r="H148" s="36"/>
      <c r="I148" s="193"/>
      <c r="J148" s="36"/>
      <c r="K148" s="36"/>
      <c r="L148" s="39"/>
      <c r="M148" s="194"/>
      <c r="N148" s="195"/>
      <c r="O148" s="64"/>
      <c r="P148" s="64"/>
      <c r="Q148" s="64"/>
      <c r="R148" s="64"/>
      <c r="S148" s="64"/>
      <c r="T148" s="65"/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T148" s="17" t="s">
        <v>145</v>
      </c>
      <c r="AU148" s="17" t="s">
        <v>82</v>
      </c>
    </row>
    <row r="149" spans="1:65" s="13" customFormat="1" ht="11.25">
      <c r="B149" s="199"/>
      <c r="C149" s="200"/>
      <c r="D149" s="191" t="s">
        <v>147</v>
      </c>
      <c r="E149" s="201" t="s">
        <v>19</v>
      </c>
      <c r="F149" s="202" t="s">
        <v>445</v>
      </c>
      <c r="G149" s="200"/>
      <c r="H149" s="203">
        <v>144</v>
      </c>
      <c r="I149" s="204"/>
      <c r="J149" s="200"/>
      <c r="K149" s="200"/>
      <c r="L149" s="205"/>
      <c r="M149" s="206"/>
      <c r="N149" s="207"/>
      <c r="O149" s="207"/>
      <c r="P149" s="207"/>
      <c r="Q149" s="207"/>
      <c r="R149" s="207"/>
      <c r="S149" s="207"/>
      <c r="T149" s="208"/>
      <c r="AT149" s="209" t="s">
        <v>147</v>
      </c>
      <c r="AU149" s="209" t="s">
        <v>82</v>
      </c>
      <c r="AV149" s="13" t="s">
        <v>82</v>
      </c>
      <c r="AW149" s="13" t="s">
        <v>35</v>
      </c>
      <c r="AX149" s="13" t="s">
        <v>80</v>
      </c>
      <c r="AY149" s="209" t="s">
        <v>132</v>
      </c>
    </row>
    <row r="150" spans="1:65" s="2" customFormat="1" ht="16.5" customHeight="1">
      <c r="A150" s="34"/>
      <c r="B150" s="35"/>
      <c r="C150" s="221" t="s">
        <v>235</v>
      </c>
      <c r="D150" s="221" t="s">
        <v>171</v>
      </c>
      <c r="E150" s="222" t="s">
        <v>197</v>
      </c>
      <c r="F150" s="223" t="s">
        <v>198</v>
      </c>
      <c r="G150" s="224" t="s">
        <v>182</v>
      </c>
      <c r="H150" s="225">
        <v>129</v>
      </c>
      <c r="I150" s="226"/>
      <c r="J150" s="227">
        <f>ROUND(I150*H150,2)</f>
        <v>0</v>
      </c>
      <c r="K150" s="223" t="s">
        <v>19</v>
      </c>
      <c r="L150" s="228"/>
      <c r="M150" s="229" t="s">
        <v>19</v>
      </c>
      <c r="N150" s="230" t="s">
        <v>44</v>
      </c>
      <c r="O150" s="64"/>
      <c r="P150" s="187">
        <f>O150*H150</f>
        <v>0</v>
      </c>
      <c r="Q150" s="187">
        <v>0</v>
      </c>
      <c r="R150" s="187">
        <f>Q150*H150</f>
        <v>0</v>
      </c>
      <c r="S150" s="187">
        <v>0</v>
      </c>
      <c r="T150" s="188">
        <f>S150*H150</f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189" t="s">
        <v>175</v>
      </c>
      <c r="AT150" s="189" t="s">
        <v>171</v>
      </c>
      <c r="AU150" s="189" t="s">
        <v>82</v>
      </c>
      <c r="AY150" s="17" t="s">
        <v>132</v>
      </c>
      <c r="BE150" s="190">
        <f>IF(N150="základní",J150,0)</f>
        <v>0</v>
      </c>
      <c r="BF150" s="190">
        <f>IF(N150="snížená",J150,0)</f>
        <v>0</v>
      </c>
      <c r="BG150" s="190">
        <f>IF(N150="zákl. přenesená",J150,0)</f>
        <v>0</v>
      </c>
      <c r="BH150" s="190">
        <f>IF(N150="sníž. přenesená",J150,0)</f>
        <v>0</v>
      </c>
      <c r="BI150" s="190">
        <f>IF(N150="nulová",J150,0)</f>
        <v>0</v>
      </c>
      <c r="BJ150" s="17" t="s">
        <v>80</v>
      </c>
      <c r="BK150" s="190">
        <f>ROUND(I150*H150,2)</f>
        <v>0</v>
      </c>
      <c r="BL150" s="17" t="s">
        <v>139</v>
      </c>
      <c r="BM150" s="189" t="s">
        <v>446</v>
      </c>
    </row>
    <row r="151" spans="1:65" s="2" customFormat="1" ht="11.25">
      <c r="A151" s="34"/>
      <c r="B151" s="35"/>
      <c r="C151" s="36"/>
      <c r="D151" s="191" t="s">
        <v>141</v>
      </c>
      <c r="E151" s="36"/>
      <c r="F151" s="192" t="s">
        <v>198</v>
      </c>
      <c r="G151" s="36"/>
      <c r="H151" s="36"/>
      <c r="I151" s="193"/>
      <c r="J151" s="36"/>
      <c r="K151" s="36"/>
      <c r="L151" s="39"/>
      <c r="M151" s="194"/>
      <c r="N151" s="195"/>
      <c r="O151" s="64"/>
      <c r="P151" s="64"/>
      <c r="Q151" s="64"/>
      <c r="R151" s="64"/>
      <c r="S151" s="64"/>
      <c r="T151" s="65"/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T151" s="17" t="s">
        <v>141</v>
      </c>
      <c r="AU151" s="17" t="s">
        <v>82</v>
      </c>
    </row>
    <row r="152" spans="1:65" s="13" customFormat="1" ht="11.25">
      <c r="B152" s="199"/>
      <c r="C152" s="200"/>
      <c r="D152" s="191" t="s">
        <v>147</v>
      </c>
      <c r="E152" s="201" t="s">
        <v>19</v>
      </c>
      <c r="F152" s="202" t="s">
        <v>447</v>
      </c>
      <c r="G152" s="200"/>
      <c r="H152" s="203">
        <v>129</v>
      </c>
      <c r="I152" s="204"/>
      <c r="J152" s="200"/>
      <c r="K152" s="200"/>
      <c r="L152" s="205"/>
      <c r="M152" s="206"/>
      <c r="N152" s="207"/>
      <c r="O152" s="207"/>
      <c r="P152" s="207"/>
      <c r="Q152" s="207"/>
      <c r="R152" s="207"/>
      <c r="S152" s="207"/>
      <c r="T152" s="208"/>
      <c r="AT152" s="209" t="s">
        <v>147</v>
      </c>
      <c r="AU152" s="209" t="s">
        <v>82</v>
      </c>
      <c r="AV152" s="13" t="s">
        <v>82</v>
      </c>
      <c r="AW152" s="13" t="s">
        <v>35</v>
      </c>
      <c r="AX152" s="13" t="s">
        <v>80</v>
      </c>
      <c r="AY152" s="209" t="s">
        <v>132</v>
      </c>
    </row>
    <row r="153" spans="1:65" s="2" customFormat="1" ht="16.5" customHeight="1">
      <c r="A153" s="34"/>
      <c r="B153" s="35"/>
      <c r="C153" s="221" t="s">
        <v>242</v>
      </c>
      <c r="D153" s="221" t="s">
        <v>171</v>
      </c>
      <c r="E153" s="222" t="s">
        <v>448</v>
      </c>
      <c r="F153" s="223" t="s">
        <v>449</v>
      </c>
      <c r="G153" s="224" t="s">
        <v>182</v>
      </c>
      <c r="H153" s="225">
        <v>15</v>
      </c>
      <c r="I153" s="226"/>
      <c r="J153" s="227">
        <f>ROUND(I153*H153,2)</f>
        <v>0</v>
      </c>
      <c r="K153" s="223" t="s">
        <v>19</v>
      </c>
      <c r="L153" s="228"/>
      <c r="M153" s="229" t="s">
        <v>19</v>
      </c>
      <c r="N153" s="230" t="s">
        <v>44</v>
      </c>
      <c r="O153" s="64"/>
      <c r="P153" s="187">
        <f>O153*H153</f>
        <v>0</v>
      </c>
      <c r="Q153" s="187">
        <v>0</v>
      </c>
      <c r="R153" s="187">
        <f>Q153*H153</f>
        <v>0</v>
      </c>
      <c r="S153" s="187">
        <v>0</v>
      </c>
      <c r="T153" s="188">
        <f>S153*H153</f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189" t="s">
        <v>175</v>
      </c>
      <c r="AT153" s="189" t="s">
        <v>171</v>
      </c>
      <c r="AU153" s="189" t="s">
        <v>82</v>
      </c>
      <c r="AY153" s="17" t="s">
        <v>132</v>
      </c>
      <c r="BE153" s="190">
        <f>IF(N153="základní",J153,0)</f>
        <v>0</v>
      </c>
      <c r="BF153" s="190">
        <f>IF(N153="snížená",J153,0)</f>
        <v>0</v>
      </c>
      <c r="BG153" s="190">
        <f>IF(N153="zákl. přenesená",J153,0)</f>
        <v>0</v>
      </c>
      <c r="BH153" s="190">
        <f>IF(N153="sníž. přenesená",J153,0)</f>
        <v>0</v>
      </c>
      <c r="BI153" s="190">
        <f>IF(N153="nulová",J153,0)</f>
        <v>0</v>
      </c>
      <c r="BJ153" s="17" t="s">
        <v>80</v>
      </c>
      <c r="BK153" s="190">
        <f>ROUND(I153*H153,2)</f>
        <v>0</v>
      </c>
      <c r="BL153" s="17" t="s">
        <v>139</v>
      </c>
      <c r="BM153" s="189" t="s">
        <v>450</v>
      </c>
    </row>
    <row r="154" spans="1:65" s="2" customFormat="1" ht="11.25">
      <c r="A154" s="34"/>
      <c r="B154" s="35"/>
      <c r="C154" s="36"/>
      <c r="D154" s="191" t="s">
        <v>141</v>
      </c>
      <c r="E154" s="36"/>
      <c r="F154" s="192" t="s">
        <v>449</v>
      </c>
      <c r="G154" s="36"/>
      <c r="H154" s="36"/>
      <c r="I154" s="193"/>
      <c r="J154" s="36"/>
      <c r="K154" s="36"/>
      <c r="L154" s="39"/>
      <c r="M154" s="194"/>
      <c r="N154" s="195"/>
      <c r="O154" s="64"/>
      <c r="P154" s="64"/>
      <c r="Q154" s="64"/>
      <c r="R154" s="64"/>
      <c r="S154" s="64"/>
      <c r="T154" s="65"/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T154" s="17" t="s">
        <v>141</v>
      </c>
      <c r="AU154" s="17" t="s">
        <v>82</v>
      </c>
    </row>
    <row r="155" spans="1:65" s="13" customFormat="1" ht="11.25">
      <c r="B155" s="199"/>
      <c r="C155" s="200"/>
      <c r="D155" s="191" t="s">
        <v>147</v>
      </c>
      <c r="E155" s="201" t="s">
        <v>19</v>
      </c>
      <c r="F155" s="202" t="s">
        <v>451</v>
      </c>
      <c r="G155" s="200"/>
      <c r="H155" s="203">
        <v>15</v>
      </c>
      <c r="I155" s="204"/>
      <c r="J155" s="200"/>
      <c r="K155" s="200"/>
      <c r="L155" s="205"/>
      <c r="M155" s="206"/>
      <c r="N155" s="207"/>
      <c r="O155" s="207"/>
      <c r="P155" s="207"/>
      <c r="Q155" s="207"/>
      <c r="R155" s="207"/>
      <c r="S155" s="207"/>
      <c r="T155" s="208"/>
      <c r="AT155" s="209" t="s">
        <v>147</v>
      </c>
      <c r="AU155" s="209" t="s">
        <v>82</v>
      </c>
      <c r="AV155" s="13" t="s">
        <v>82</v>
      </c>
      <c r="AW155" s="13" t="s">
        <v>35</v>
      </c>
      <c r="AX155" s="13" t="s">
        <v>80</v>
      </c>
      <c r="AY155" s="209" t="s">
        <v>132</v>
      </c>
    </row>
    <row r="156" spans="1:65" s="2" customFormat="1" ht="16.5" customHeight="1">
      <c r="A156" s="34"/>
      <c r="B156" s="35"/>
      <c r="C156" s="178" t="s">
        <v>248</v>
      </c>
      <c r="D156" s="178" t="s">
        <v>134</v>
      </c>
      <c r="E156" s="179" t="s">
        <v>216</v>
      </c>
      <c r="F156" s="180" t="s">
        <v>217</v>
      </c>
      <c r="G156" s="181" t="s">
        <v>182</v>
      </c>
      <c r="H156" s="182">
        <v>132</v>
      </c>
      <c r="I156" s="183"/>
      <c r="J156" s="184">
        <f>ROUND(I156*H156,2)</f>
        <v>0</v>
      </c>
      <c r="K156" s="180" t="s">
        <v>138</v>
      </c>
      <c r="L156" s="39"/>
      <c r="M156" s="185" t="s">
        <v>19</v>
      </c>
      <c r="N156" s="186" t="s">
        <v>44</v>
      </c>
      <c r="O156" s="64"/>
      <c r="P156" s="187">
        <f>O156*H156</f>
        <v>0</v>
      </c>
      <c r="Q156" s="187">
        <v>0</v>
      </c>
      <c r="R156" s="187">
        <f>Q156*H156</f>
        <v>0</v>
      </c>
      <c r="S156" s="187">
        <v>0</v>
      </c>
      <c r="T156" s="188">
        <f>S156*H156</f>
        <v>0</v>
      </c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189" t="s">
        <v>139</v>
      </c>
      <c r="AT156" s="189" t="s">
        <v>134</v>
      </c>
      <c r="AU156" s="189" t="s">
        <v>82</v>
      </c>
      <c r="AY156" s="17" t="s">
        <v>132</v>
      </c>
      <c r="BE156" s="190">
        <f>IF(N156="základní",J156,0)</f>
        <v>0</v>
      </c>
      <c r="BF156" s="190">
        <f>IF(N156="snížená",J156,0)</f>
        <v>0</v>
      </c>
      <c r="BG156" s="190">
        <f>IF(N156="zákl. přenesená",J156,0)</f>
        <v>0</v>
      </c>
      <c r="BH156" s="190">
        <f>IF(N156="sníž. přenesená",J156,0)</f>
        <v>0</v>
      </c>
      <c r="BI156" s="190">
        <f>IF(N156="nulová",J156,0)</f>
        <v>0</v>
      </c>
      <c r="BJ156" s="17" t="s">
        <v>80</v>
      </c>
      <c r="BK156" s="190">
        <f>ROUND(I156*H156,2)</f>
        <v>0</v>
      </c>
      <c r="BL156" s="17" t="s">
        <v>139</v>
      </c>
      <c r="BM156" s="189" t="s">
        <v>452</v>
      </c>
    </row>
    <row r="157" spans="1:65" s="2" customFormat="1" ht="11.25">
      <c r="A157" s="34"/>
      <c r="B157" s="35"/>
      <c r="C157" s="36"/>
      <c r="D157" s="191" t="s">
        <v>141</v>
      </c>
      <c r="E157" s="36"/>
      <c r="F157" s="192" t="s">
        <v>219</v>
      </c>
      <c r="G157" s="36"/>
      <c r="H157" s="36"/>
      <c r="I157" s="193"/>
      <c r="J157" s="36"/>
      <c r="K157" s="36"/>
      <c r="L157" s="39"/>
      <c r="M157" s="194"/>
      <c r="N157" s="195"/>
      <c r="O157" s="64"/>
      <c r="P157" s="64"/>
      <c r="Q157" s="64"/>
      <c r="R157" s="64"/>
      <c r="S157" s="64"/>
      <c r="T157" s="65"/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T157" s="17" t="s">
        <v>141</v>
      </c>
      <c r="AU157" s="17" t="s">
        <v>82</v>
      </c>
    </row>
    <row r="158" spans="1:65" s="2" customFormat="1" ht="11.25">
      <c r="A158" s="34"/>
      <c r="B158" s="35"/>
      <c r="C158" s="36"/>
      <c r="D158" s="196" t="s">
        <v>143</v>
      </c>
      <c r="E158" s="36"/>
      <c r="F158" s="197" t="s">
        <v>220</v>
      </c>
      <c r="G158" s="36"/>
      <c r="H158" s="36"/>
      <c r="I158" s="193"/>
      <c r="J158" s="36"/>
      <c r="K158" s="36"/>
      <c r="L158" s="39"/>
      <c r="M158" s="194"/>
      <c r="N158" s="195"/>
      <c r="O158" s="64"/>
      <c r="P158" s="64"/>
      <c r="Q158" s="64"/>
      <c r="R158" s="64"/>
      <c r="S158" s="64"/>
      <c r="T158" s="65"/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T158" s="17" t="s">
        <v>143</v>
      </c>
      <c r="AU158" s="17" t="s">
        <v>82</v>
      </c>
    </row>
    <row r="159" spans="1:65" s="2" customFormat="1" ht="19.5">
      <c r="A159" s="34"/>
      <c r="B159" s="35"/>
      <c r="C159" s="36"/>
      <c r="D159" s="191" t="s">
        <v>145</v>
      </c>
      <c r="E159" s="36"/>
      <c r="F159" s="198" t="s">
        <v>453</v>
      </c>
      <c r="G159" s="36"/>
      <c r="H159" s="36"/>
      <c r="I159" s="193"/>
      <c r="J159" s="36"/>
      <c r="K159" s="36"/>
      <c r="L159" s="39"/>
      <c r="M159" s="194"/>
      <c r="N159" s="195"/>
      <c r="O159" s="64"/>
      <c r="P159" s="64"/>
      <c r="Q159" s="64"/>
      <c r="R159" s="64"/>
      <c r="S159" s="64"/>
      <c r="T159" s="65"/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T159" s="17" t="s">
        <v>145</v>
      </c>
      <c r="AU159" s="17" t="s">
        <v>82</v>
      </c>
    </row>
    <row r="160" spans="1:65" s="2" customFormat="1" ht="16.5" customHeight="1">
      <c r="A160" s="34"/>
      <c r="B160" s="35"/>
      <c r="C160" s="221" t="s">
        <v>8</v>
      </c>
      <c r="D160" s="221" t="s">
        <v>171</v>
      </c>
      <c r="E160" s="222" t="s">
        <v>223</v>
      </c>
      <c r="F160" s="223" t="s">
        <v>224</v>
      </c>
      <c r="G160" s="224" t="s">
        <v>182</v>
      </c>
      <c r="H160" s="225">
        <v>132</v>
      </c>
      <c r="I160" s="226"/>
      <c r="J160" s="227">
        <f>ROUND(I160*H160,2)</f>
        <v>0</v>
      </c>
      <c r="K160" s="223" t="s">
        <v>19</v>
      </c>
      <c r="L160" s="228"/>
      <c r="M160" s="229" t="s">
        <v>19</v>
      </c>
      <c r="N160" s="230" t="s">
        <v>44</v>
      </c>
      <c r="O160" s="64"/>
      <c r="P160" s="187">
        <f>O160*H160</f>
        <v>0</v>
      </c>
      <c r="Q160" s="187">
        <v>5.0000000000000001E-3</v>
      </c>
      <c r="R160" s="187">
        <f>Q160*H160</f>
        <v>0.66</v>
      </c>
      <c r="S160" s="187">
        <v>0</v>
      </c>
      <c r="T160" s="188">
        <f>S160*H160</f>
        <v>0</v>
      </c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R160" s="189" t="s">
        <v>175</v>
      </c>
      <c r="AT160" s="189" t="s">
        <v>171</v>
      </c>
      <c r="AU160" s="189" t="s">
        <v>82</v>
      </c>
      <c r="AY160" s="17" t="s">
        <v>132</v>
      </c>
      <c r="BE160" s="190">
        <f>IF(N160="základní",J160,0)</f>
        <v>0</v>
      </c>
      <c r="BF160" s="190">
        <f>IF(N160="snížená",J160,0)</f>
        <v>0</v>
      </c>
      <c r="BG160" s="190">
        <f>IF(N160="zákl. přenesená",J160,0)</f>
        <v>0</v>
      </c>
      <c r="BH160" s="190">
        <f>IF(N160="sníž. přenesená",J160,0)</f>
        <v>0</v>
      </c>
      <c r="BI160" s="190">
        <f>IF(N160="nulová",J160,0)</f>
        <v>0</v>
      </c>
      <c r="BJ160" s="17" t="s">
        <v>80</v>
      </c>
      <c r="BK160" s="190">
        <f>ROUND(I160*H160,2)</f>
        <v>0</v>
      </c>
      <c r="BL160" s="17" t="s">
        <v>139</v>
      </c>
      <c r="BM160" s="189" t="s">
        <v>454</v>
      </c>
    </row>
    <row r="161" spans="1:65" s="2" customFormat="1" ht="11.25">
      <c r="A161" s="34"/>
      <c r="B161" s="35"/>
      <c r="C161" s="36"/>
      <c r="D161" s="191" t="s">
        <v>141</v>
      </c>
      <c r="E161" s="36"/>
      <c r="F161" s="192" t="s">
        <v>224</v>
      </c>
      <c r="G161" s="36"/>
      <c r="H161" s="36"/>
      <c r="I161" s="193"/>
      <c r="J161" s="36"/>
      <c r="K161" s="36"/>
      <c r="L161" s="39"/>
      <c r="M161" s="194"/>
      <c r="N161" s="195"/>
      <c r="O161" s="64"/>
      <c r="P161" s="64"/>
      <c r="Q161" s="64"/>
      <c r="R161" s="64"/>
      <c r="S161" s="64"/>
      <c r="T161" s="65"/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T161" s="17" t="s">
        <v>141</v>
      </c>
      <c r="AU161" s="17" t="s">
        <v>82</v>
      </c>
    </row>
    <row r="162" spans="1:65" s="13" customFormat="1" ht="11.25">
      <c r="B162" s="199"/>
      <c r="C162" s="200"/>
      <c r="D162" s="191" t="s">
        <v>147</v>
      </c>
      <c r="E162" s="201" t="s">
        <v>19</v>
      </c>
      <c r="F162" s="202" t="s">
        <v>455</v>
      </c>
      <c r="G162" s="200"/>
      <c r="H162" s="203">
        <v>132</v>
      </c>
      <c r="I162" s="204"/>
      <c r="J162" s="200"/>
      <c r="K162" s="200"/>
      <c r="L162" s="205"/>
      <c r="M162" s="206"/>
      <c r="N162" s="207"/>
      <c r="O162" s="207"/>
      <c r="P162" s="207"/>
      <c r="Q162" s="207"/>
      <c r="R162" s="207"/>
      <c r="S162" s="207"/>
      <c r="T162" s="208"/>
      <c r="AT162" s="209" t="s">
        <v>147</v>
      </c>
      <c r="AU162" s="209" t="s">
        <v>82</v>
      </c>
      <c r="AV162" s="13" t="s">
        <v>82</v>
      </c>
      <c r="AW162" s="13" t="s">
        <v>35</v>
      </c>
      <c r="AX162" s="13" t="s">
        <v>80</v>
      </c>
      <c r="AY162" s="209" t="s">
        <v>132</v>
      </c>
    </row>
    <row r="163" spans="1:65" s="2" customFormat="1" ht="21.75" customHeight="1">
      <c r="A163" s="34"/>
      <c r="B163" s="35"/>
      <c r="C163" s="178" t="s">
        <v>259</v>
      </c>
      <c r="D163" s="178" t="s">
        <v>134</v>
      </c>
      <c r="E163" s="179" t="s">
        <v>236</v>
      </c>
      <c r="F163" s="180" t="s">
        <v>237</v>
      </c>
      <c r="G163" s="181" t="s">
        <v>182</v>
      </c>
      <c r="H163" s="182">
        <v>3</v>
      </c>
      <c r="I163" s="183"/>
      <c r="J163" s="184">
        <f>ROUND(I163*H163,2)</f>
        <v>0</v>
      </c>
      <c r="K163" s="180" t="s">
        <v>138</v>
      </c>
      <c r="L163" s="39"/>
      <c r="M163" s="185" t="s">
        <v>19</v>
      </c>
      <c r="N163" s="186" t="s">
        <v>44</v>
      </c>
      <c r="O163" s="64"/>
      <c r="P163" s="187">
        <f>O163*H163</f>
        <v>0</v>
      </c>
      <c r="Q163" s="187">
        <v>0</v>
      </c>
      <c r="R163" s="187">
        <f>Q163*H163</f>
        <v>0</v>
      </c>
      <c r="S163" s="187">
        <v>0</v>
      </c>
      <c r="T163" s="188">
        <f>S163*H163</f>
        <v>0</v>
      </c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R163" s="189" t="s">
        <v>139</v>
      </c>
      <c r="AT163" s="189" t="s">
        <v>134</v>
      </c>
      <c r="AU163" s="189" t="s">
        <v>82</v>
      </c>
      <c r="AY163" s="17" t="s">
        <v>132</v>
      </c>
      <c r="BE163" s="190">
        <f>IF(N163="základní",J163,0)</f>
        <v>0</v>
      </c>
      <c r="BF163" s="190">
        <f>IF(N163="snížená",J163,0)</f>
        <v>0</v>
      </c>
      <c r="BG163" s="190">
        <f>IF(N163="zákl. přenesená",J163,0)</f>
        <v>0</v>
      </c>
      <c r="BH163" s="190">
        <f>IF(N163="sníž. přenesená",J163,0)</f>
        <v>0</v>
      </c>
      <c r="BI163" s="190">
        <f>IF(N163="nulová",J163,0)</f>
        <v>0</v>
      </c>
      <c r="BJ163" s="17" t="s">
        <v>80</v>
      </c>
      <c r="BK163" s="190">
        <f>ROUND(I163*H163,2)</f>
        <v>0</v>
      </c>
      <c r="BL163" s="17" t="s">
        <v>139</v>
      </c>
      <c r="BM163" s="189" t="s">
        <v>456</v>
      </c>
    </row>
    <row r="164" spans="1:65" s="2" customFormat="1" ht="19.5">
      <c r="A164" s="34"/>
      <c r="B164" s="35"/>
      <c r="C164" s="36"/>
      <c r="D164" s="191" t="s">
        <v>141</v>
      </c>
      <c r="E164" s="36"/>
      <c r="F164" s="192" t="s">
        <v>239</v>
      </c>
      <c r="G164" s="36"/>
      <c r="H164" s="36"/>
      <c r="I164" s="193"/>
      <c r="J164" s="36"/>
      <c r="K164" s="36"/>
      <c r="L164" s="39"/>
      <c r="M164" s="194"/>
      <c r="N164" s="195"/>
      <c r="O164" s="64"/>
      <c r="P164" s="64"/>
      <c r="Q164" s="64"/>
      <c r="R164" s="64"/>
      <c r="S164" s="64"/>
      <c r="T164" s="65"/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T164" s="17" t="s">
        <v>141</v>
      </c>
      <c r="AU164" s="17" t="s">
        <v>82</v>
      </c>
    </row>
    <row r="165" spans="1:65" s="2" customFormat="1" ht="11.25">
      <c r="A165" s="34"/>
      <c r="B165" s="35"/>
      <c r="C165" s="36"/>
      <c r="D165" s="196" t="s">
        <v>143</v>
      </c>
      <c r="E165" s="36"/>
      <c r="F165" s="197" t="s">
        <v>240</v>
      </c>
      <c r="G165" s="36"/>
      <c r="H165" s="36"/>
      <c r="I165" s="193"/>
      <c r="J165" s="36"/>
      <c r="K165" s="36"/>
      <c r="L165" s="39"/>
      <c r="M165" s="194"/>
      <c r="N165" s="195"/>
      <c r="O165" s="64"/>
      <c r="P165" s="64"/>
      <c r="Q165" s="64"/>
      <c r="R165" s="64"/>
      <c r="S165" s="64"/>
      <c r="T165" s="65"/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T165" s="17" t="s">
        <v>143</v>
      </c>
      <c r="AU165" s="17" t="s">
        <v>82</v>
      </c>
    </row>
    <row r="166" spans="1:65" s="2" customFormat="1" ht="19.5">
      <c r="A166" s="34"/>
      <c r="B166" s="35"/>
      <c r="C166" s="36"/>
      <c r="D166" s="191" t="s">
        <v>145</v>
      </c>
      <c r="E166" s="36"/>
      <c r="F166" s="198" t="s">
        <v>457</v>
      </c>
      <c r="G166" s="36"/>
      <c r="H166" s="36"/>
      <c r="I166" s="193"/>
      <c r="J166" s="36"/>
      <c r="K166" s="36"/>
      <c r="L166" s="39"/>
      <c r="M166" s="194"/>
      <c r="N166" s="195"/>
      <c r="O166" s="64"/>
      <c r="P166" s="64"/>
      <c r="Q166" s="64"/>
      <c r="R166" s="64"/>
      <c r="S166" s="64"/>
      <c r="T166" s="65"/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T166" s="17" t="s">
        <v>145</v>
      </c>
      <c r="AU166" s="17" t="s">
        <v>82</v>
      </c>
    </row>
    <row r="167" spans="1:65" s="2" customFormat="1" ht="16.5" customHeight="1">
      <c r="A167" s="34"/>
      <c r="B167" s="35"/>
      <c r="C167" s="178" t="s">
        <v>264</v>
      </c>
      <c r="D167" s="178" t="s">
        <v>134</v>
      </c>
      <c r="E167" s="179" t="s">
        <v>243</v>
      </c>
      <c r="F167" s="180" t="s">
        <v>244</v>
      </c>
      <c r="G167" s="181" t="s">
        <v>182</v>
      </c>
      <c r="H167" s="182">
        <v>3</v>
      </c>
      <c r="I167" s="183"/>
      <c r="J167" s="184">
        <f>ROUND(I167*H167,2)</f>
        <v>0</v>
      </c>
      <c r="K167" s="180" t="s">
        <v>138</v>
      </c>
      <c r="L167" s="39"/>
      <c r="M167" s="185" t="s">
        <v>19</v>
      </c>
      <c r="N167" s="186" t="s">
        <v>44</v>
      </c>
      <c r="O167" s="64"/>
      <c r="P167" s="187">
        <f>O167*H167</f>
        <v>0</v>
      </c>
      <c r="Q167" s="187">
        <v>0</v>
      </c>
      <c r="R167" s="187">
        <f>Q167*H167</f>
        <v>0</v>
      </c>
      <c r="S167" s="187">
        <v>0</v>
      </c>
      <c r="T167" s="188">
        <f>S167*H167</f>
        <v>0</v>
      </c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R167" s="189" t="s">
        <v>139</v>
      </c>
      <c r="AT167" s="189" t="s">
        <v>134</v>
      </c>
      <c r="AU167" s="189" t="s">
        <v>82</v>
      </c>
      <c r="AY167" s="17" t="s">
        <v>132</v>
      </c>
      <c r="BE167" s="190">
        <f>IF(N167="základní",J167,0)</f>
        <v>0</v>
      </c>
      <c r="BF167" s="190">
        <f>IF(N167="snížená",J167,0)</f>
        <v>0</v>
      </c>
      <c r="BG167" s="190">
        <f>IF(N167="zákl. přenesená",J167,0)</f>
        <v>0</v>
      </c>
      <c r="BH167" s="190">
        <f>IF(N167="sníž. přenesená",J167,0)</f>
        <v>0</v>
      </c>
      <c r="BI167" s="190">
        <f>IF(N167="nulová",J167,0)</f>
        <v>0</v>
      </c>
      <c r="BJ167" s="17" t="s">
        <v>80</v>
      </c>
      <c r="BK167" s="190">
        <f>ROUND(I167*H167,2)</f>
        <v>0</v>
      </c>
      <c r="BL167" s="17" t="s">
        <v>139</v>
      </c>
      <c r="BM167" s="189" t="s">
        <v>458</v>
      </c>
    </row>
    <row r="168" spans="1:65" s="2" customFormat="1" ht="11.25">
      <c r="A168" s="34"/>
      <c r="B168" s="35"/>
      <c r="C168" s="36"/>
      <c r="D168" s="191" t="s">
        <v>141</v>
      </c>
      <c r="E168" s="36"/>
      <c r="F168" s="192" t="s">
        <v>246</v>
      </c>
      <c r="G168" s="36"/>
      <c r="H168" s="36"/>
      <c r="I168" s="193"/>
      <c r="J168" s="36"/>
      <c r="K168" s="36"/>
      <c r="L168" s="39"/>
      <c r="M168" s="194"/>
      <c r="N168" s="195"/>
      <c r="O168" s="64"/>
      <c r="P168" s="64"/>
      <c r="Q168" s="64"/>
      <c r="R168" s="64"/>
      <c r="S168" s="64"/>
      <c r="T168" s="65"/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T168" s="17" t="s">
        <v>141</v>
      </c>
      <c r="AU168" s="17" t="s">
        <v>82</v>
      </c>
    </row>
    <row r="169" spans="1:65" s="2" customFormat="1" ht="11.25">
      <c r="A169" s="34"/>
      <c r="B169" s="35"/>
      <c r="C169" s="36"/>
      <c r="D169" s="196" t="s">
        <v>143</v>
      </c>
      <c r="E169" s="36"/>
      <c r="F169" s="197" t="s">
        <v>247</v>
      </c>
      <c r="G169" s="36"/>
      <c r="H169" s="36"/>
      <c r="I169" s="193"/>
      <c r="J169" s="36"/>
      <c r="K169" s="36"/>
      <c r="L169" s="39"/>
      <c r="M169" s="194"/>
      <c r="N169" s="195"/>
      <c r="O169" s="64"/>
      <c r="P169" s="64"/>
      <c r="Q169" s="64"/>
      <c r="R169" s="64"/>
      <c r="S169" s="64"/>
      <c r="T169" s="65"/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T169" s="17" t="s">
        <v>143</v>
      </c>
      <c r="AU169" s="17" t="s">
        <v>82</v>
      </c>
    </row>
    <row r="170" spans="1:65" s="2" customFormat="1" ht="19.5">
      <c r="A170" s="34"/>
      <c r="B170" s="35"/>
      <c r="C170" s="36"/>
      <c r="D170" s="191" t="s">
        <v>145</v>
      </c>
      <c r="E170" s="36"/>
      <c r="F170" s="198" t="s">
        <v>241</v>
      </c>
      <c r="G170" s="36"/>
      <c r="H170" s="36"/>
      <c r="I170" s="193"/>
      <c r="J170" s="36"/>
      <c r="K170" s="36"/>
      <c r="L170" s="39"/>
      <c r="M170" s="194"/>
      <c r="N170" s="195"/>
      <c r="O170" s="64"/>
      <c r="P170" s="64"/>
      <c r="Q170" s="64"/>
      <c r="R170" s="64"/>
      <c r="S170" s="64"/>
      <c r="T170" s="65"/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T170" s="17" t="s">
        <v>145</v>
      </c>
      <c r="AU170" s="17" t="s">
        <v>82</v>
      </c>
    </row>
    <row r="171" spans="1:65" s="2" customFormat="1" ht="16.5" customHeight="1">
      <c r="A171" s="34"/>
      <c r="B171" s="35"/>
      <c r="C171" s="221" t="s">
        <v>270</v>
      </c>
      <c r="D171" s="221" t="s">
        <v>171</v>
      </c>
      <c r="E171" s="222" t="s">
        <v>249</v>
      </c>
      <c r="F171" s="223" t="s">
        <v>250</v>
      </c>
      <c r="G171" s="224" t="s">
        <v>182</v>
      </c>
      <c r="H171" s="225">
        <v>3</v>
      </c>
      <c r="I171" s="226"/>
      <c r="J171" s="227">
        <f>ROUND(I171*H171,2)</f>
        <v>0</v>
      </c>
      <c r="K171" s="223" t="s">
        <v>19</v>
      </c>
      <c r="L171" s="228"/>
      <c r="M171" s="229" t="s">
        <v>19</v>
      </c>
      <c r="N171" s="230" t="s">
        <v>44</v>
      </c>
      <c r="O171" s="64"/>
      <c r="P171" s="187">
        <f>O171*H171</f>
        <v>0</v>
      </c>
      <c r="Q171" s="187">
        <v>0</v>
      </c>
      <c r="R171" s="187">
        <f>Q171*H171</f>
        <v>0</v>
      </c>
      <c r="S171" s="187">
        <v>0</v>
      </c>
      <c r="T171" s="188">
        <f>S171*H171</f>
        <v>0</v>
      </c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R171" s="189" t="s">
        <v>175</v>
      </c>
      <c r="AT171" s="189" t="s">
        <v>171</v>
      </c>
      <c r="AU171" s="189" t="s">
        <v>82</v>
      </c>
      <c r="AY171" s="17" t="s">
        <v>132</v>
      </c>
      <c r="BE171" s="190">
        <f>IF(N171="základní",J171,0)</f>
        <v>0</v>
      </c>
      <c r="BF171" s="190">
        <f>IF(N171="snížená",J171,0)</f>
        <v>0</v>
      </c>
      <c r="BG171" s="190">
        <f>IF(N171="zákl. přenesená",J171,0)</f>
        <v>0</v>
      </c>
      <c r="BH171" s="190">
        <f>IF(N171="sníž. přenesená",J171,0)</f>
        <v>0</v>
      </c>
      <c r="BI171" s="190">
        <f>IF(N171="nulová",J171,0)</f>
        <v>0</v>
      </c>
      <c r="BJ171" s="17" t="s">
        <v>80</v>
      </c>
      <c r="BK171" s="190">
        <f>ROUND(I171*H171,2)</f>
        <v>0</v>
      </c>
      <c r="BL171" s="17" t="s">
        <v>139</v>
      </c>
      <c r="BM171" s="189" t="s">
        <v>459</v>
      </c>
    </row>
    <row r="172" spans="1:65" s="2" customFormat="1" ht="11.25">
      <c r="A172" s="34"/>
      <c r="B172" s="35"/>
      <c r="C172" s="36"/>
      <c r="D172" s="191" t="s">
        <v>141</v>
      </c>
      <c r="E172" s="36"/>
      <c r="F172" s="192" t="s">
        <v>460</v>
      </c>
      <c r="G172" s="36"/>
      <c r="H172" s="36"/>
      <c r="I172" s="193"/>
      <c r="J172" s="36"/>
      <c r="K172" s="36"/>
      <c r="L172" s="39"/>
      <c r="M172" s="194"/>
      <c r="N172" s="195"/>
      <c r="O172" s="64"/>
      <c r="P172" s="64"/>
      <c r="Q172" s="64"/>
      <c r="R172" s="64"/>
      <c r="S172" s="64"/>
      <c r="T172" s="65"/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T172" s="17" t="s">
        <v>141</v>
      </c>
      <c r="AU172" s="17" t="s">
        <v>82</v>
      </c>
    </row>
    <row r="173" spans="1:65" s="13" customFormat="1" ht="11.25">
      <c r="B173" s="199"/>
      <c r="C173" s="200"/>
      <c r="D173" s="191" t="s">
        <v>147</v>
      </c>
      <c r="E173" s="201" t="s">
        <v>19</v>
      </c>
      <c r="F173" s="202" t="s">
        <v>461</v>
      </c>
      <c r="G173" s="200"/>
      <c r="H173" s="203">
        <v>3</v>
      </c>
      <c r="I173" s="204"/>
      <c r="J173" s="200"/>
      <c r="K173" s="200"/>
      <c r="L173" s="205"/>
      <c r="M173" s="206"/>
      <c r="N173" s="207"/>
      <c r="O173" s="207"/>
      <c r="P173" s="207"/>
      <c r="Q173" s="207"/>
      <c r="R173" s="207"/>
      <c r="S173" s="207"/>
      <c r="T173" s="208"/>
      <c r="AT173" s="209" t="s">
        <v>147</v>
      </c>
      <c r="AU173" s="209" t="s">
        <v>82</v>
      </c>
      <c r="AV173" s="13" t="s">
        <v>82</v>
      </c>
      <c r="AW173" s="13" t="s">
        <v>35</v>
      </c>
      <c r="AX173" s="13" t="s">
        <v>80</v>
      </c>
      <c r="AY173" s="209" t="s">
        <v>132</v>
      </c>
    </row>
    <row r="174" spans="1:65" s="2" customFormat="1" ht="16.5" customHeight="1">
      <c r="A174" s="34"/>
      <c r="B174" s="35"/>
      <c r="C174" s="178" t="s">
        <v>276</v>
      </c>
      <c r="D174" s="178" t="s">
        <v>134</v>
      </c>
      <c r="E174" s="179" t="s">
        <v>319</v>
      </c>
      <c r="F174" s="180" t="s">
        <v>320</v>
      </c>
      <c r="G174" s="181" t="s">
        <v>182</v>
      </c>
      <c r="H174" s="182">
        <v>3</v>
      </c>
      <c r="I174" s="183"/>
      <c r="J174" s="184">
        <f>ROUND(I174*H174,2)</f>
        <v>0</v>
      </c>
      <c r="K174" s="180" t="s">
        <v>138</v>
      </c>
      <c r="L174" s="39"/>
      <c r="M174" s="185" t="s">
        <v>19</v>
      </c>
      <c r="N174" s="186" t="s">
        <v>44</v>
      </c>
      <c r="O174" s="64"/>
      <c r="P174" s="187">
        <f>O174*H174</f>
        <v>0</v>
      </c>
      <c r="Q174" s="187">
        <v>5.8E-5</v>
      </c>
      <c r="R174" s="187">
        <f>Q174*H174</f>
        <v>1.74E-4</v>
      </c>
      <c r="S174" s="187">
        <v>0</v>
      </c>
      <c r="T174" s="188">
        <f>S174*H174</f>
        <v>0</v>
      </c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R174" s="189" t="s">
        <v>139</v>
      </c>
      <c r="AT174" s="189" t="s">
        <v>134</v>
      </c>
      <c r="AU174" s="189" t="s">
        <v>82</v>
      </c>
      <c r="AY174" s="17" t="s">
        <v>132</v>
      </c>
      <c r="BE174" s="190">
        <f>IF(N174="základní",J174,0)</f>
        <v>0</v>
      </c>
      <c r="BF174" s="190">
        <f>IF(N174="snížená",J174,0)</f>
        <v>0</v>
      </c>
      <c r="BG174" s="190">
        <f>IF(N174="zákl. přenesená",J174,0)</f>
        <v>0</v>
      </c>
      <c r="BH174" s="190">
        <f>IF(N174="sníž. přenesená",J174,0)</f>
        <v>0</v>
      </c>
      <c r="BI174" s="190">
        <f>IF(N174="nulová",J174,0)</f>
        <v>0</v>
      </c>
      <c r="BJ174" s="17" t="s">
        <v>80</v>
      </c>
      <c r="BK174" s="190">
        <f>ROUND(I174*H174,2)</f>
        <v>0</v>
      </c>
      <c r="BL174" s="17" t="s">
        <v>139</v>
      </c>
      <c r="BM174" s="189" t="s">
        <v>462</v>
      </c>
    </row>
    <row r="175" spans="1:65" s="2" customFormat="1" ht="11.25">
      <c r="A175" s="34"/>
      <c r="B175" s="35"/>
      <c r="C175" s="36"/>
      <c r="D175" s="191" t="s">
        <v>141</v>
      </c>
      <c r="E175" s="36"/>
      <c r="F175" s="192" t="s">
        <v>322</v>
      </c>
      <c r="G175" s="36"/>
      <c r="H175" s="36"/>
      <c r="I175" s="193"/>
      <c r="J175" s="36"/>
      <c r="K175" s="36"/>
      <c r="L175" s="39"/>
      <c r="M175" s="194"/>
      <c r="N175" s="195"/>
      <c r="O175" s="64"/>
      <c r="P175" s="64"/>
      <c r="Q175" s="64"/>
      <c r="R175" s="64"/>
      <c r="S175" s="64"/>
      <c r="T175" s="65"/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T175" s="17" t="s">
        <v>141</v>
      </c>
      <c r="AU175" s="17" t="s">
        <v>82</v>
      </c>
    </row>
    <row r="176" spans="1:65" s="2" customFormat="1" ht="11.25">
      <c r="A176" s="34"/>
      <c r="B176" s="35"/>
      <c r="C176" s="36"/>
      <c r="D176" s="196" t="s">
        <v>143</v>
      </c>
      <c r="E176" s="36"/>
      <c r="F176" s="197" t="s">
        <v>323</v>
      </c>
      <c r="G176" s="36"/>
      <c r="H176" s="36"/>
      <c r="I176" s="193"/>
      <c r="J176" s="36"/>
      <c r="K176" s="36"/>
      <c r="L176" s="39"/>
      <c r="M176" s="194"/>
      <c r="N176" s="195"/>
      <c r="O176" s="64"/>
      <c r="P176" s="64"/>
      <c r="Q176" s="64"/>
      <c r="R176" s="64"/>
      <c r="S176" s="64"/>
      <c r="T176" s="65"/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T176" s="17" t="s">
        <v>143</v>
      </c>
      <c r="AU176" s="17" t="s">
        <v>82</v>
      </c>
    </row>
    <row r="177" spans="1:65" s="2" customFormat="1" ht="19.5">
      <c r="A177" s="34"/>
      <c r="B177" s="35"/>
      <c r="C177" s="36"/>
      <c r="D177" s="191" t="s">
        <v>145</v>
      </c>
      <c r="E177" s="36"/>
      <c r="F177" s="198" t="s">
        <v>463</v>
      </c>
      <c r="G177" s="36"/>
      <c r="H177" s="36"/>
      <c r="I177" s="193"/>
      <c r="J177" s="36"/>
      <c r="K177" s="36"/>
      <c r="L177" s="39"/>
      <c r="M177" s="194"/>
      <c r="N177" s="195"/>
      <c r="O177" s="64"/>
      <c r="P177" s="64"/>
      <c r="Q177" s="64"/>
      <c r="R177" s="64"/>
      <c r="S177" s="64"/>
      <c r="T177" s="65"/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T177" s="17" t="s">
        <v>145</v>
      </c>
      <c r="AU177" s="17" t="s">
        <v>82</v>
      </c>
    </row>
    <row r="178" spans="1:65" s="2" customFormat="1" ht="16.5" customHeight="1">
      <c r="A178" s="34"/>
      <c r="B178" s="35"/>
      <c r="C178" s="178" t="s">
        <v>282</v>
      </c>
      <c r="D178" s="178" t="s">
        <v>134</v>
      </c>
      <c r="E178" s="179" t="s">
        <v>312</v>
      </c>
      <c r="F178" s="180" t="s">
        <v>313</v>
      </c>
      <c r="G178" s="181" t="s">
        <v>182</v>
      </c>
      <c r="H178" s="182">
        <v>3</v>
      </c>
      <c r="I178" s="183"/>
      <c r="J178" s="184">
        <f>ROUND(I178*H178,2)</f>
        <v>0</v>
      </c>
      <c r="K178" s="180" t="s">
        <v>138</v>
      </c>
      <c r="L178" s="39"/>
      <c r="M178" s="185" t="s">
        <v>19</v>
      </c>
      <c r="N178" s="186" t="s">
        <v>44</v>
      </c>
      <c r="O178" s="64"/>
      <c r="P178" s="187">
        <f>O178*H178</f>
        <v>0</v>
      </c>
      <c r="Q178" s="187">
        <v>0</v>
      </c>
      <c r="R178" s="187">
        <f>Q178*H178</f>
        <v>0</v>
      </c>
      <c r="S178" s="187">
        <v>0</v>
      </c>
      <c r="T178" s="188">
        <f>S178*H178</f>
        <v>0</v>
      </c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R178" s="189" t="s">
        <v>139</v>
      </c>
      <c r="AT178" s="189" t="s">
        <v>134</v>
      </c>
      <c r="AU178" s="189" t="s">
        <v>82</v>
      </c>
      <c r="AY178" s="17" t="s">
        <v>132</v>
      </c>
      <c r="BE178" s="190">
        <f>IF(N178="základní",J178,0)</f>
        <v>0</v>
      </c>
      <c r="BF178" s="190">
        <f>IF(N178="snížená",J178,0)</f>
        <v>0</v>
      </c>
      <c r="BG178" s="190">
        <f>IF(N178="zákl. přenesená",J178,0)</f>
        <v>0</v>
      </c>
      <c r="BH178" s="190">
        <f>IF(N178="sníž. přenesená",J178,0)</f>
        <v>0</v>
      </c>
      <c r="BI178" s="190">
        <f>IF(N178="nulová",J178,0)</f>
        <v>0</v>
      </c>
      <c r="BJ178" s="17" t="s">
        <v>80</v>
      </c>
      <c r="BK178" s="190">
        <f>ROUND(I178*H178,2)</f>
        <v>0</v>
      </c>
      <c r="BL178" s="17" t="s">
        <v>139</v>
      </c>
      <c r="BM178" s="189" t="s">
        <v>464</v>
      </c>
    </row>
    <row r="179" spans="1:65" s="2" customFormat="1" ht="11.25">
      <c r="A179" s="34"/>
      <c r="B179" s="35"/>
      <c r="C179" s="36"/>
      <c r="D179" s="191" t="s">
        <v>141</v>
      </c>
      <c r="E179" s="36"/>
      <c r="F179" s="192" t="s">
        <v>315</v>
      </c>
      <c r="G179" s="36"/>
      <c r="H179" s="36"/>
      <c r="I179" s="193"/>
      <c r="J179" s="36"/>
      <c r="K179" s="36"/>
      <c r="L179" s="39"/>
      <c r="M179" s="194"/>
      <c r="N179" s="195"/>
      <c r="O179" s="64"/>
      <c r="P179" s="64"/>
      <c r="Q179" s="64"/>
      <c r="R179" s="64"/>
      <c r="S179" s="64"/>
      <c r="T179" s="65"/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T179" s="17" t="s">
        <v>141</v>
      </c>
      <c r="AU179" s="17" t="s">
        <v>82</v>
      </c>
    </row>
    <row r="180" spans="1:65" s="2" customFormat="1" ht="11.25">
      <c r="A180" s="34"/>
      <c r="B180" s="35"/>
      <c r="C180" s="36"/>
      <c r="D180" s="196" t="s">
        <v>143</v>
      </c>
      <c r="E180" s="36"/>
      <c r="F180" s="197" t="s">
        <v>316</v>
      </c>
      <c r="G180" s="36"/>
      <c r="H180" s="36"/>
      <c r="I180" s="193"/>
      <c r="J180" s="36"/>
      <c r="K180" s="36"/>
      <c r="L180" s="39"/>
      <c r="M180" s="194"/>
      <c r="N180" s="195"/>
      <c r="O180" s="64"/>
      <c r="P180" s="64"/>
      <c r="Q180" s="64"/>
      <c r="R180" s="64"/>
      <c r="S180" s="64"/>
      <c r="T180" s="65"/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T180" s="17" t="s">
        <v>143</v>
      </c>
      <c r="AU180" s="17" t="s">
        <v>82</v>
      </c>
    </row>
    <row r="181" spans="1:65" s="2" customFormat="1" ht="16.5" customHeight="1">
      <c r="A181" s="34"/>
      <c r="B181" s="35"/>
      <c r="C181" s="178" t="s">
        <v>7</v>
      </c>
      <c r="D181" s="178" t="s">
        <v>134</v>
      </c>
      <c r="E181" s="179" t="s">
        <v>340</v>
      </c>
      <c r="F181" s="180" t="s">
        <v>341</v>
      </c>
      <c r="G181" s="181" t="s">
        <v>182</v>
      </c>
      <c r="H181" s="182">
        <v>3</v>
      </c>
      <c r="I181" s="183"/>
      <c r="J181" s="184">
        <f>ROUND(I181*H181,2)</f>
        <v>0</v>
      </c>
      <c r="K181" s="180" t="s">
        <v>138</v>
      </c>
      <c r="L181" s="39"/>
      <c r="M181" s="185" t="s">
        <v>19</v>
      </c>
      <c r="N181" s="186" t="s">
        <v>44</v>
      </c>
      <c r="O181" s="64"/>
      <c r="P181" s="187">
        <f>O181*H181</f>
        <v>0</v>
      </c>
      <c r="Q181" s="187">
        <v>2.0823999999999999E-3</v>
      </c>
      <c r="R181" s="187">
        <f>Q181*H181</f>
        <v>6.2471999999999996E-3</v>
      </c>
      <c r="S181" s="187">
        <v>0</v>
      </c>
      <c r="T181" s="188">
        <f>S181*H181</f>
        <v>0</v>
      </c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R181" s="189" t="s">
        <v>139</v>
      </c>
      <c r="AT181" s="189" t="s">
        <v>134</v>
      </c>
      <c r="AU181" s="189" t="s">
        <v>82</v>
      </c>
      <c r="AY181" s="17" t="s">
        <v>132</v>
      </c>
      <c r="BE181" s="190">
        <f>IF(N181="základní",J181,0)</f>
        <v>0</v>
      </c>
      <c r="BF181" s="190">
        <f>IF(N181="snížená",J181,0)</f>
        <v>0</v>
      </c>
      <c r="BG181" s="190">
        <f>IF(N181="zákl. přenesená",J181,0)</f>
        <v>0</v>
      </c>
      <c r="BH181" s="190">
        <f>IF(N181="sníž. přenesená",J181,0)</f>
        <v>0</v>
      </c>
      <c r="BI181" s="190">
        <f>IF(N181="nulová",J181,0)</f>
        <v>0</v>
      </c>
      <c r="BJ181" s="17" t="s">
        <v>80</v>
      </c>
      <c r="BK181" s="190">
        <f>ROUND(I181*H181,2)</f>
        <v>0</v>
      </c>
      <c r="BL181" s="17" t="s">
        <v>139</v>
      </c>
      <c r="BM181" s="189" t="s">
        <v>465</v>
      </c>
    </row>
    <row r="182" spans="1:65" s="2" customFormat="1" ht="11.25">
      <c r="A182" s="34"/>
      <c r="B182" s="35"/>
      <c r="C182" s="36"/>
      <c r="D182" s="191" t="s">
        <v>141</v>
      </c>
      <c r="E182" s="36"/>
      <c r="F182" s="192" t="s">
        <v>343</v>
      </c>
      <c r="G182" s="36"/>
      <c r="H182" s="36"/>
      <c r="I182" s="193"/>
      <c r="J182" s="36"/>
      <c r="K182" s="36"/>
      <c r="L182" s="39"/>
      <c r="M182" s="194"/>
      <c r="N182" s="195"/>
      <c r="O182" s="64"/>
      <c r="P182" s="64"/>
      <c r="Q182" s="64"/>
      <c r="R182" s="64"/>
      <c r="S182" s="64"/>
      <c r="T182" s="65"/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T182" s="17" t="s">
        <v>141</v>
      </c>
      <c r="AU182" s="17" t="s">
        <v>82</v>
      </c>
    </row>
    <row r="183" spans="1:65" s="2" customFormat="1" ht="11.25">
      <c r="A183" s="34"/>
      <c r="B183" s="35"/>
      <c r="C183" s="36"/>
      <c r="D183" s="196" t="s">
        <v>143</v>
      </c>
      <c r="E183" s="36"/>
      <c r="F183" s="197" t="s">
        <v>344</v>
      </c>
      <c r="G183" s="36"/>
      <c r="H183" s="36"/>
      <c r="I183" s="193"/>
      <c r="J183" s="36"/>
      <c r="K183" s="36"/>
      <c r="L183" s="39"/>
      <c r="M183" s="194"/>
      <c r="N183" s="195"/>
      <c r="O183" s="64"/>
      <c r="P183" s="64"/>
      <c r="Q183" s="64"/>
      <c r="R183" s="64"/>
      <c r="S183" s="64"/>
      <c r="T183" s="65"/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T183" s="17" t="s">
        <v>143</v>
      </c>
      <c r="AU183" s="17" t="s">
        <v>82</v>
      </c>
    </row>
    <row r="184" spans="1:65" s="2" customFormat="1" ht="19.5">
      <c r="A184" s="34"/>
      <c r="B184" s="35"/>
      <c r="C184" s="36"/>
      <c r="D184" s="191" t="s">
        <v>145</v>
      </c>
      <c r="E184" s="36"/>
      <c r="F184" s="198" t="s">
        <v>466</v>
      </c>
      <c r="G184" s="36"/>
      <c r="H184" s="36"/>
      <c r="I184" s="193"/>
      <c r="J184" s="36"/>
      <c r="K184" s="36"/>
      <c r="L184" s="39"/>
      <c r="M184" s="194"/>
      <c r="N184" s="195"/>
      <c r="O184" s="64"/>
      <c r="P184" s="64"/>
      <c r="Q184" s="64"/>
      <c r="R184" s="64"/>
      <c r="S184" s="64"/>
      <c r="T184" s="65"/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T184" s="17" t="s">
        <v>145</v>
      </c>
      <c r="AU184" s="17" t="s">
        <v>82</v>
      </c>
    </row>
    <row r="185" spans="1:65" s="2" customFormat="1" ht="16.5" customHeight="1">
      <c r="A185" s="34"/>
      <c r="B185" s="35"/>
      <c r="C185" s="178" t="s">
        <v>292</v>
      </c>
      <c r="D185" s="178" t="s">
        <v>134</v>
      </c>
      <c r="E185" s="179" t="s">
        <v>298</v>
      </c>
      <c r="F185" s="180" t="s">
        <v>299</v>
      </c>
      <c r="G185" s="181" t="s">
        <v>161</v>
      </c>
      <c r="H185" s="182">
        <v>112.8</v>
      </c>
      <c r="I185" s="183"/>
      <c r="J185" s="184">
        <f>ROUND(I185*H185,2)</f>
        <v>0</v>
      </c>
      <c r="K185" s="180" t="s">
        <v>138</v>
      </c>
      <c r="L185" s="39"/>
      <c r="M185" s="185" t="s">
        <v>19</v>
      </c>
      <c r="N185" s="186" t="s">
        <v>44</v>
      </c>
      <c r="O185" s="64"/>
      <c r="P185" s="187">
        <f>O185*H185</f>
        <v>0</v>
      </c>
      <c r="Q185" s="187">
        <v>0</v>
      </c>
      <c r="R185" s="187">
        <f>Q185*H185</f>
        <v>0</v>
      </c>
      <c r="S185" s="187">
        <v>0</v>
      </c>
      <c r="T185" s="188">
        <f>S185*H185</f>
        <v>0</v>
      </c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R185" s="189" t="s">
        <v>139</v>
      </c>
      <c r="AT185" s="189" t="s">
        <v>134</v>
      </c>
      <c r="AU185" s="189" t="s">
        <v>82</v>
      </c>
      <c r="AY185" s="17" t="s">
        <v>132</v>
      </c>
      <c r="BE185" s="190">
        <f>IF(N185="základní",J185,0)</f>
        <v>0</v>
      </c>
      <c r="BF185" s="190">
        <f>IF(N185="snížená",J185,0)</f>
        <v>0</v>
      </c>
      <c r="BG185" s="190">
        <f>IF(N185="zákl. přenesená",J185,0)</f>
        <v>0</v>
      </c>
      <c r="BH185" s="190">
        <f>IF(N185="sníž. přenesená",J185,0)</f>
        <v>0</v>
      </c>
      <c r="BI185" s="190">
        <f>IF(N185="nulová",J185,0)</f>
        <v>0</v>
      </c>
      <c r="BJ185" s="17" t="s">
        <v>80</v>
      </c>
      <c r="BK185" s="190">
        <f>ROUND(I185*H185,2)</f>
        <v>0</v>
      </c>
      <c r="BL185" s="17" t="s">
        <v>139</v>
      </c>
      <c r="BM185" s="189" t="s">
        <v>467</v>
      </c>
    </row>
    <row r="186" spans="1:65" s="2" customFormat="1" ht="11.25">
      <c r="A186" s="34"/>
      <c r="B186" s="35"/>
      <c r="C186" s="36"/>
      <c r="D186" s="191" t="s">
        <v>141</v>
      </c>
      <c r="E186" s="36"/>
      <c r="F186" s="192" t="s">
        <v>301</v>
      </c>
      <c r="G186" s="36"/>
      <c r="H186" s="36"/>
      <c r="I186" s="193"/>
      <c r="J186" s="36"/>
      <c r="K186" s="36"/>
      <c r="L186" s="39"/>
      <c r="M186" s="194"/>
      <c r="N186" s="195"/>
      <c r="O186" s="64"/>
      <c r="P186" s="64"/>
      <c r="Q186" s="64"/>
      <c r="R186" s="64"/>
      <c r="S186" s="64"/>
      <c r="T186" s="65"/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T186" s="17" t="s">
        <v>141</v>
      </c>
      <c r="AU186" s="17" t="s">
        <v>82</v>
      </c>
    </row>
    <row r="187" spans="1:65" s="2" customFormat="1" ht="11.25">
      <c r="A187" s="34"/>
      <c r="B187" s="35"/>
      <c r="C187" s="36"/>
      <c r="D187" s="196" t="s">
        <v>143</v>
      </c>
      <c r="E187" s="36"/>
      <c r="F187" s="197" t="s">
        <v>302</v>
      </c>
      <c r="G187" s="36"/>
      <c r="H187" s="36"/>
      <c r="I187" s="193"/>
      <c r="J187" s="36"/>
      <c r="K187" s="36"/>
      <c r="L187" s="39"/>
      <c r="M187" s="194"/>
      <c r="N187" s="195"/>
      <c r="O187" s="64"/>
      <c r="P187" s="64"/>
      <c r="Q187" s="64"/>
      <c r="R187" s="64"/>
      <c r="S187" s="64"/>
      <c r="T187" s="65"/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T187" s="17" t="s">
        <v>143</v>
      </c>
      <c r="AU187" s="17" t="s">
        <v>82</v>
      </c>
    </row>
    <row r="188" spans="1:65" s="2" customFormat="1" ht="19.5">
      <c r="A188" s="34"/>
      <c r="B188" s="35"/>
      <c r="C188" s="36"/>
      <c r="D188" s="191" t="s">
        <v>145</v>
      </c>
      <c r="E188" s="36"/>
      <c r="F188" s="198" t="s">
        <v>468</v>
      </c>
      <c r="G188" s="36"/>
      <c r="H188" s="36"/>
      <c r="I188" s="193"/>
      <c r="J188" s="36"/>
      <c r="K188" s="36"/>
      <c r="L188" s="39"/>
      <c r="M188" s="194"/>
      <c r="N188" s="195"/>
      <c r="O188" s="64"/>
      <c r="P188" s="64"/>
      <c r="Q188" s="64"/>
      <c r="R188" s="64"/>
      <c r="S188" s="64"/>
      <c r="T188" s="65"/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T188" s="17" t="s">
        <v>145</v>
      </c>
      <c r="AU188" s="17" t="s">
        <v>82</v>
      </c>
    </row>
    <row r="189" spans="1:65" s="13" customFormat="1" ht="11.25">
      <c r="B189" s="199"/>
      <c r="C189" s="200"/>
      <c r="D189" s="191" t="s">
        <v>147</v>
      </c>
      <c r="E189" s="201" t="s">
        <v>19</v>
      </c>
      <c r="F189" s="202" t="s">
        <v>469</v>
      </c>
      <c r="G189" s="200"/>
      <c r="H189" s="203">
        <v>2.4</v>
      </c>
      <c r="I189" s="204"/>
      <c r="J189" s="200"/>
      <c r="K189" s="200"/>
      <c r="L189" s="205"/>
      <c r="M189" s="206"/>
      <c r="N189" s="207"/>
      <c r="O189" s="207"/>
      <c r="P189" s="207"/>
      <c r="Q189" s="207"/>
      <c r="R189" s="207"/>
      <c r="S189" s="207"/>
      <c r="T189" s="208"/>
      <c r="AT189" s="209" t="s">
        <v>147</v>
      </c>
      <c r="AU189" s="209" t="s">
        <v>82</v>
      </c>
      <c r="AV189" s="13" t="s">
        <v>82</v>
      </c>
      <c r="AW189" s="13" t="s">
        <v>35</v>
      </c>
      <c r="AX189" s="13" t="s">
        <v>73</v>
      </c>
      <c r="AY189" s="209" t="s">
        <v>132</v>
      </c>
    </row>
    <row r="190" spans="1:65" s="13" customFormat="1" ht="11.25">
      <c r="B190" s="199"/>
      <c r="C190" s="200"/>
      <c r="D190" s="191" t="s">
        <v>147</v>
      </c>
      <c r="E190" s="201" t="s">
        <v>19</v>
      </c>
      <c r="F190" s="202" t="s">
        <v>470</v>
      </c>
      <c r="G190" s="200"/>
      <c r="H190" s="203">
        <v>110.4</v>
      </c>
      <c r="I190" s="204"/>
      <c r="J190" s="200"/>
      <c r="K190" s="200"/>
      <c r="L190" s="205"/>
      <c r="M190" s="206"/>
      <c r="N190" s="207"/>
      <c r="O190" s="207"/>
      <c r="P190" s="207"/>
      <c r="Q190" s="207"/>
      <c r="R190" s="207"/>
      <c r="S190" s="207"/>
      <c r="T190" s="208"/>
      <c r="AT190" s="209" t="s">
        <v>147</v>
      </c>
      <c r="AU190" s="209" t="s">
        <v>82</v>
      </c>
      <c r="AV190" s="13" t="s">
        <v>82</v>
      </c>
      <c r="AW190" s="13" t="s">
        <v>35</v>
      </c>
      <c r="AX190" s="13" t="s">
        <v>73</v>
      </c>
      <c r="AY190" s="209" t="s">
        <v>132</v>
      </c>
    </row>
    <row r="191" spans="1:65" s="14" customFormat="1" ht="11.25">
      <c r="B191" s="210"/>
      <c r="C191" s="211"/>
      <c r="D191" s="191" t="s">
        <v>147</v>
      </c>
      <c r="E191" s="212" t="s">
        <v>19</v>
      </c>
      <c r="F191" s="213" t="s">
        <v>150</v>
      </c>
      <c r="G191" s="211"/>
      <c r="H191" s="214">
        <v>112.8</v>
      </c>
      <c r="I191" s="215"/>
      <c r="J191" s="211"/>
      <c r="K191" s="211"/>
      <c r="L191" s="216"/>
      <c r="M191" s="217"/>
      <c r="N191" s="218"/>
      <c r="O191" s="218"/>
      <c r="P191" s="218"/>
      <c r="Q191" s="218"/>
      <c r="R191" s="218"/>
      <c r="S191" s="218"/>
      <c r="T191" s="219"/>
      <c r="AT191" s="220" t="s">
        <v>147</v>
      </c>
      <c r="AU191" s="220" t="s">
        <v>82</v>
      </c>
      <c r="AV191" s="14" t="s">
        <v>139</v>
      </c>
      <c r="AW191" s="14" t="s">
        <v>35</v>
      </c>
      <c r="AX191" s="14" t="s">
        <v>80</v>
      </c>
      <c r="AY191" s="220" t="s">
        <v>132</v>
      </c>
    </row>
    <row r="192" spans="1:65" s="2" customFormat="1" ht="16.5" customHeight="1">
      <c r="A192" s="34"/>
      <c r="B192" s="35"/>
      <c r="C192" s="178" t="s">
        <v>297</v>
      </c>
      <c r="D192" s="178" t="s">
        <v>134</v>
      </c>
      <c r="E192" s="179" t="s">
        <v>503</v>
      </c>
      <c r="F192" s="180" t="s">
        <v>504</v>
      </c>
      <c r="G192" s="181" t="s">
        <v>182</v>
      </c>
      <c r="H192" s="182">
        <v>1</v>
      </c>
      <c r="I192" s="183"/>
      <c r="J192" s="184">
        <f>ROUND(I192*H192,2)</f>
        <v>0</v>
      </c>
      <c r="K192" s="180" t="s">
        <v>19</v>
      </c>
      <c r="L192" s="39"/>
      <c r="M192" s="185" t="s">
        <v>19</v>
      </c>
      <c r="N192" s="186" t="s">
        <v>44</v>
      </c>
      <c r="O192" s="64"/>
      <c r="P192" s="187">
        <f>O192*H192</f>
        <v>0</v>
      </c>
      <c r="Q192" s="187">
        <v>0</v>
      </c>
      <c r="R192" s="187">
        <f>Q192*H192</f>
        <v>0</v>
      </c>
      <c r="S192" s="187">
        <v>0</v>
      </c>
      <c r="T192" s="188">
        <f>S192*H192</f>
        <v>0</v>
      </c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R192" s="189" t="s">
        <v>139</v>
      </c>
      <c r="AT192" s="189" t="s">
        <v>134</v>
      </c>
      <c r="AU192" s="189" t="s">
        <v>82</v>
      </c>
      <c r="AY192" s="17" t="s">
        <v>132</v>
      </c>
      <c r="BE192" s="190">
        <f>IF(N192="základní",J192,0)</f>
        <v>0</v>
      </c>
      <c r="BF192" s="190">
        <f>IF(N192="snížená",J192,0)</f>
        <v>0</v>
      </c>
      <c r="BG192" s="190">
        <f>IF(N192="zákl. přenesená",J192,0)</f>
        <v>0</v>
      </c>
      <c r="BH192" s="190">
        <f>IF(N192="sníž. přenesená",J192,0)</f>
        <v>0</v>
      </c>
      <c r="BI192" s="190">
        <f>IF(N192="nulová",J192,0)</f>
        <v>0</v>
      </c>
      <c r="BJ192" s="17" t="s">
        <v>80</v>
      </c>
      <c r="BK192" s="190">
        <f>ROUND(I192*H192,2)</f>
        <v>0</v>
      </c>
      <c r="BL192" s="17" t="s">
        <v>139</v>
      </c>
      <c r="BM192" s="189" t="s">
        <v>505</v>
      </c>
    </row>
    <row r="193" spans="1:65" s="2" customFormat="1" ht="11.25">
      <c r="A193" s="34"/>
      <c r="B193" s="35"/>
      <c r="C193" s="36"/>
      <c r="D193" s="191" t="s">
        <v>141</v>
      </c>
      <c r="E193" s="36"/>
      <c r="F193" s="192" t="s">
        <v>504</v>
      </c>
      <c r="G193" s="36"/>
      <c r="H193" s="36"/>
      <c r="I193" s="193"/>
      <c r="J193" s="36"/>
      <c r="K193" s="36"/>
      <c r="L193" s="39"/>
      <c r="M193" s="194"/>
      <c r="N193" s="195"/>
      <c r="O193" s="64"/>
      <c r="P193" s="64"/>
      <c r="Q193" s="64"/>
      <c r="R193" s="64"/>
      <c r="S193" s="64"/>
      <c r="T193" s="65"/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T193" s="17" t="s">
        <v>141</v>
      </c>
      <c r="AU193" s="17" t="s">
        <v>82</v>
      </c>
    </row>
    <row r="194" spans="1:65" s="2" customFormat="1" ht="19.5">
      <c r="A194" s="34"/>
      <c r="B194" s="35"/>
      <c r="C194" s="36"/>
      <c r="D194" s="191" t="s">
        <v>145</v>
      </c>
      <c r="E194" s="36"/>
      <c r="F194" s="198" t="s">
        <v>506</v>
      </c>
      <c r="G194" s="36"/>
      <c r="H194" s="36"/>
      <c r="I194" s="193"/>
      <c r="J194" s="36"/>
      <c r="K194" s="36"/>
      <c r="L194" s="39"/>
      <c r="M194" s="194"/>
      <c r="N194" s="195"/>
      <c r="O194" s="64"/>
      <c r="P194" s="64"/>
      <c r="Q194" s="64"/>
      <c r="R194" s="64"/>
      <c r="S194" s="64"/>
      <c r="T194" s="65"/>
      <c r="U194" s="34"/>
      <c r="V194" s="34"/>
      <c r="W194" s="34"/>
      <c r="X194" s="34"/>
      <c r="Y194" s="34"/>
      <c r="Z194" s="34"/>
      <c r="AA194" s="34"/>
      <c r="AB194" s="34"/>
      <c r="AC194" s="34"/>
      <c r="AD194" s="34"/>
      <c r="AE194" s="34"/>
      <c r="AT194" s="17" t="s">
        <v>145</v>
      </c>
      <c r="AU194" s="17" t="s">
        <v>82</v>
      </c>
    </row>
    <row r="195" spans="1:65" s="12" customFormat="1" ht="22.9" customHeight="1">
      <c r="B195" s="162"/>
      <c r="C195" s="163"/>
      <c r="D195" s="164" t="s">
        <v>72</v>
      </c>
      <c r="E195" s="176" t="s">
        <v>366</v>
      </c>
      <c r="F195" s="176" t="s">
        <v>367</v>
      </c>
      <c r="G195" s="163"/>
      <c r="H195" s="163"/>
      <c r="I195" s="166"/>
      <c r="J195" s="177">
        <f>BK195</f>
        <v>0</v>
      </c>
      <c r="K195" s="163"/>
      <c r="L195" s="168"/>
      <c r="M195" s="169"/>
      <c r="N195" s="170"/>
      <c r="O195" s="170"/>
      <c r="P195" s="171">
        <f>SUM(P196:P198)</f>
        <v>0</v>
      </c>
      <c r="Q195" s="170"/>
      <c r="R195" s="171">
        <f>SUM(R196:R198)</f>
        <v>0</v>
      </c>
      <c r="S195" s="170"/>
      <c r="T195" s="172">
        <f>SUM(T196:T198)</f>
        <v>0</v>
      </c>
      <c r="AR195" s="173" t="s">
        <v>80</v>
      </c>
      <c r="AT195" s="174" t="s">
        <v>72</v>
      </c>
      <c r="AU195" s="174" t="s">
        <v>80</v>
      </c>
      <c r="AY195" s="173" t="s">
        <v>132</v>
      </c>
      <c r="BK195" s="175">
        <f>SUM(BK196:BK198)</f>
        <v>0</v>
      </c>
    </row>
    <row r="196" spans="1:65" s="2" customFormat="1" ht="16.5" customHeight="1">
      <c r="A196" s="34"/>
      <c r="B196" s="35"/>
      <c r="C196" s="178" t="s">
        <v>305</v>
      </c>
      <c r="D196" s="178" t="s">
        <v>134</v>
      </c>
      <c r="E196" s="179" t="s">
        <v>369</v>
      </c>
      <c r="F196" s="180" t="s">
        <v>370</v>
      </c>
      <c r="G196" s="181" t="s">
        <v>371</v>
      </c>
      <c r="H196" s="182">
        <v>70.438999999999993</v>
      </c>
      <c r="I196" s="183"/>
      <c r="J196" s="184">
        <f>ROUND(I196*H196,2)</f>
        <v>0</v>
      </c>
      <c r="K196" s="180" t="s">
        <v>138</v>
      </c>
      <c r="L196" s="39"/>
      <c r="M196" s="185" t="s">
        <v>19</v>
      </c>
      <c r="N196" s="186" t="s">
        <v>44</v>
      </c>
      <c r="O196" s="64"/>
      <c r="P196" s="187">
        <f>O196*H196</f>
        <v>0</v>
      </c>
      <c r="Q196" s="187">
        <v>0</v>
      </c>
      <c r="R196" s="187">
        <f>Q196*H196</f>
        <v>0</v>
      </c>
      <c r="S196" s="187">
        <v>0</v>
      </c>
      <c r="T196" s="188">
        <f>S196*H196</f>
        <v>0</v>
      </c>
      <c r="U196" s="34"/>
      <c r="V196" s="34"/>
      <c r="W196" s="34"/>
      <c r="X196" s="34"/>
      <c r="Y196" s="34"/>
      <c r="Z196" s="34"/>
      <c r="AA196" s="34"/>
      <c r="AB196" s="34"/>
      <c r="AC196" s="34"/>
      <c r="AD196" s="34"/>
      <c r="AE196" s="34"/>
      <c r="AR196" s="189" t="s">
        <v>139</v>
      </c>
      <c r="AT196" s="189" t="s">
        <v>134</v>
      </c>
      <c r="AU196" s="189" t="s">
        <v>82</v>
      </c>
      <c r="AY196" s="17" t="s">
        <v>132</v>
      </c>
      <c r="BE196" s="190">
        <f>IF(N196="základní",J196,0)</f>
        <v>0</v>
      </c>
      <c r="BF196" s="190">
        <f>IF(N196="snížená",J196,0)</f>
        <v>0</v>
      </c>
      <c r="BG196" s="190">
        <f>IF(N196="zákl. přenesená",J196,0)</f>
        <v>0</v>
      </c>
      <c r="BH196" s="190">
        <f>IF(N196="sníž. přenesená",J196,0)</f>
        <v>0</v>
      </c>
      <c r="BI196" s="190">
        <f>IF(N196="nulová",J196,0)</f>
        <v>0</v>
      </c>
      <c r="BJ196" s="17" t="s">
        <v>80</v>
      </c>
      <c r="BK196" s="190">
        <f>ROUND(I196*H196,2)</f>
        <v>0</v>
      </c>
      <c r="BL196" s="17" t="s">
        <v>139</v>
      </c>
      <c r="BM196" s="189" t="s">
        <v>471</v>
      </c>
    </row>
    <row r="197" spans="1:65" s="2" customFormat="1" ht="11.25">
      <c r="A197" s="34"/>
      <c r="B197" s="35"/>
      <c r="C197" s="36"/>
      <c r="D197" s="191" t="s">
        <v>141</v>
      </c>
      <c r="E197" s="36"/>
      <c r="F197" s="192" t="s">
        <v>373</v>
      </c>
      <c r="G197" s="36"/>
      <c r="H197" s="36"/>
      <c r="I197" s="193"/>
      <c r="J197" s="36"/>
      <c r="K197" s="36"/>
      <c r="L197" s="39"/>
      <c r="M197" s="194"/>
      <c r="N197" s="195"/>
      <c r="O197" s="64"/>
      <c r="P197" s="64"/>
      <c r="Q197" s="64"/>
      <c r="R197" s="64"/>
      <c r="S197" s="64"/>
      <c r="T197" s="65"/>
      <c r="U197" s="34"/>
      <c r="V197" s="34"/>
      <c r="W197" s="34"/>
      <c r="X197" s="34"/>
      <c r="Y197" s="34"/>
      <c r="Z197" s="34"/>
      <c r="AA197" s="34"/>
      <c r="AB197" s="34"/>
      <c r="AC197" s="34"/>
      <c r="AD197" s="34"/>
      <c r="AE197" s="34"/>
      <c r="AT197" s="17" t="s">
        <v>141</v>
      </c>
      <c r="AU197" s="17" t="s">
        <v>82</v>
      </c>
    </row>
    <row r="198" spans="1:65" s="2" customFormat="1" ht="11.25">
      <c r="A198" s="34"/>
      <c r="B198" s="35"/>
      <c r="C198" s="36"/>
      <c r="D198" s="196" t="s">
        <v>143</v>
      </c>
      <c r="E198" s="36"/>
      <c r="F198" s="197" t="s">
        <v>374</v>
      </c>
      <c r="G198" s="36"/>
      <c r="H198" s="36"/>
      <c r="I198" s="193"/>
      <c r="J198" s="36"/>
      <c r="K198" s="36"/>
      <c r="L198" s="39"/>
      <c r="M198" s="231"/>
      <c r="N198" s="232"/>
      <c r="O198" s="233"/>
      <c r="P198" s="233"/>
      <c r="Q198" s="233"/>
      <c r="R198" s="233"/>
      <c r="S198" s="233"/>
      <c r="T198" s="234"/>
      <c r="U198" s="34"/>
      <c r="V198" s="34"/>
      <c r="W198" s="34"/>
      <c r="X198" s="34"/>
      <c r="Y198" s="34"/>
      <c r="Z198" s="34"/>
      <c r="AA198" s="34"/>
      <c r="AB198" s="34"/>
      <c r="AC198" s="34"/>
      <c r="AD198" s="34"/>
      <c r="AE198" s="34"/>
      <c r="AT198" s="17" t="s">
        <v>143</v>
      </c>
      <c r="AU198" s="17" t="s">
        <v>82</v>
      </c>
    </row>
    <row r="199" spans="1:65" s="2" customFormat="1" ht="6.95" customHeight="1">
      <c r="A199" s="34"/>
      <c r="B199" s="47"/>
      <c r="C199" s="48"/>
      <c r="D199" s="48"/>
      <c r="E199" s="48"/>
      <c r="F199" s="48"/>
      <c r="G199" s="48"/>
      <c r="H199" s="48"/>
      <c r="I199" s="48"/>
      <c r="J199" s="48"/>
      <c r="K199" s="48"/>
      <c r="L199" s="39"/>
      <c r="M199" s="34"/>
      <c r="O199" s="34"/>
      <c r="P199" s="34"/>
      <c r="Q199" s="34"/>
      <c r="R199" s="34"/>
      <c r="S199" s="34"/>
      <c r="T199" s="34"/>
      <c r="U199" s="34"/>
      <c r="V199" s="34"/>
      <c r="W199" s="34"/>
      <c r="X199" s="34"/>
      <c r="Y199" s="34"/>
      <c r="Z199" s="34"/>
      <c r="AA199" s="34"/>
      <c r="AB199" s="34"/>
      <c r="AC199" s="34"/>
      <c r="AD199" s="34"/>
      <c r="AE199" s="34"/>
    </row>
  </sheetData>
  <sheetProtection algorithmName="SHA-512" hashValue="ahoBdaieYnd863VT0WAG8mb0O/ncP4I+we0VzOiwwdDJRxtVDCemp3LiMQOYGI/P/tGQ3Xop3cAkhvzu0v73Ig==" saltValue="Ar9KwWVWXHp2TlSD1EOd4K1dt9h4kBsefLoVs0VTzcsW6IPU44+tb2xJiY6DeirMQ+ca/bAlDTkBzNTF2rkpwg==" spinCount="100000" sheet="1" objects="1" scenarios="1" formatColumns="0" formatRows="0" autoFilter="0"/>
  <autoFilter ref="C87:K198"/>
  <mergeCells count="12">
    <mergeCell ref="E80:H80"/>
    <mergeCell ref="L2:V2"/>
    <mergeCell ref="E50:H50"/>
    <mergeCell ref="E52:H52"/>
    <mergeCell ref="E54:H54"/>
    <mergeCell ref="E76:H76"/>
    <mergeCell ref="E78:H78"/>
    <mergeCell ref="E7:H7"/>
    <mergeCell ref="E9:H9"/>
    <mergeCell ref="E11:H11"/>
    <mergeCell ref="E20:H20"/>
    <mergeCell ref="E29:H29"/>
  </mergeCells>
  <hyperlinks>
    <hyperlink ref="F93" r:id="rId1"/>
    <hyperlink ref="F100" r:id="rId2"/>
    <hyperlink ref="F113" r:id="rId3"/>
    <hyperlink ref="F123" r:id="rId4"/>
    <hyperlink ref="F128" r:id="rId5"/>
    <hyperlink ref="F136" r:id="rId6"/>
    <hyperlink ref="F140" r:id="rId7"/>
    <hyperlink ref="F147" r:id="rId8"/>
    <hyperlink ref="F158" r:id="rId9"/>
    <hyperlink ref="F165" r:id="rId10"/>
    <hyperlink ref="F169" r:id="rId11"/>
    <hyperlink ref="F176" r:id="rId12"/>
    <hyperlink ref="F180" r:id="rId13"/>
    <hyperlink ref="F183" r:id="rId14"/>
    <hyperlink ref="F187" r:id="rId15"/>
    <hyperlink ref="F198" r:id="rId16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7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92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59"/>
      <c r="M2" s="359"/>
      <c r="N2" s="359"/>
      <c r="O2" s="359"/>
      <c r="P2" s="359"/>
      <c r="Q2" s="359"/>
      <c r="R2" s="359"/>
      <c r="S2" s="359"/>
      <c r="T2" s="359"/>
      <c r="U2" s="359"/>
      <c r="V2" s="359"/>
      <c r="AT2" s="17" t="s">
        <v>99</v>
      </c>
    </row>
    <row r="3" spans="1:46" s="1" customFormat="1" ht="6.95" customHeight="1">
      <c r="B3" s="108"/>
      <c r="C3" s="109"/>
      <c r="D3" s="109"/>
      <c r="E3" s="109"/>
      <c r="F3" s="109"/>
      <c r="G3" s="109"/>
      <c r="H3" s="109"/>
      <c r="I3" s="109"/>
      <c r="J3" s="109"/>
      <c r="K3" s="109"/>
      <c r="L3" s="20"/>
      <c r="AT3" s="17" t="s">
        <v>82</v>
      </c>
    </row>
    <row r="4" spans="1:46" s="1" customFormat="1" ht="24.95" customHeight="1">
      <c r="B4" s="20"/>
      <c r="D4" s="110" t="s">
        <v>103</v>
      </c>
      <c r="L4" s="20"/>
      <c r="M4" s="111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12" t="s">
        <v>16</v>
      </c>
      <c r="L6" s="20"/>
    </row>
    <row r="7" spans="1:46" s="1" customFormat="1" ht="16.5" customHeight="1">
      <c r="B7" s="20"/>
      <c r="E7" s="360" t="str">
        <f>'Rekapitulace stavby'!K6</f>
        <v>Projektové dokumentace 2020, část 1 Biokoridor a biocentrum v k.ú. Mančice a Rašovice</v>
      </c>
      <c r="F7" s="361"/>
      <c r="G7" s="361"/>
      <c r="H7" s="361"/>
      <c r="L7" s="20"/>
    </row>
    <row r="8" spans="1:46" s="2" customFormat="1" ht="12" customHeight="1">
      <c r="A8" s="34"/>
      <c r="B8" s="39"/>
      <c r="C8" s="34"/>
      <c r="D8" s="112" t="s">
        <v>104</v>
      </c>
      <c r="E8" s="34"/>
      <c r="F8" s="34"/>
      <c r="G8" s="34"/>
      <c r="H8" s="34"/>
      <c r="I8" s="34"/>
      <c r="J8" s="34"/>
      <c r="K8" s="34"/>
      <c r="L8" s="113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363" t="s">
        <v>507</v>
      </c>
      <c r="F9" s="362"/>
      <c r="G9" s="362"/>
      <c r="H9" s="362"/>
      <c r="I9" s="34"/>
      <c r="J9" s="34"/>
      <c r="K9" s="34"/>
      <c r="L9" s="113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1.25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113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12" t="s">
        <v>18</v>
      </c>
      <c r="E11" s="34"/>
      <c r="F11" s="103" t="s">
        <v>19</v>
      </c>
      <c r="G11" s="34"/>
      <c r="H11" s="34"/>
      <c r="I11" s="112" t="s">
        <v>20</v>
      </c>
      <c r="J11" s="103" t="s">
        <v>19</v>
      </c>
      <c r="K11" s="34"/>
      <c r="L11" s="113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12" t="s">
        <v>21</v>
      </c>
      <c r="E12" s="34"/>
      <c r="F12" s="103" t="s">
        <v>22</v>
      </c>
      <c r="G12" s="34"/>
      <c r="H12" s="34"/>
      <c r="I12" s="112" t="s">
        <v>23</v>
      </c>
      <c r="J12" s="114" t="str">
        <f>'Rekapitulace stavby'!AN8</f>
        <v>27. 4. 2022</v>
      </c>
      <c r="K12" s="34"/>
      <c r="L12" s="113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113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2" t="s">
        <v>25</v>
      </c>
      <c r="E14" s="34"/>
      <c r="F14" s="34"/>
      <c r="G14" s="34"/>
      <c r="H14" s="34"/>
      <c r="I14" s="112" t="s">
        <v>26</v>
      </c>
      <c r="J14" s="103" t="s">
        <v>27</v>
      </c>
      <c r="K14" s="34"/>
      <c r="L14" s="113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03" t="s">
        <v>28</v>
      </c>
      <c r="F15" s="34"/>
      <c r="G15" s="34"/>
      <c r="H15" s="34"/>
      <c r="I15" s="112" t="s">
        <v>29</v>
      </c>
      <c r="J15" s="103" t="s">
        <v>19</v>
      </c>
      <c r="K15" s="34"/>
      <c r="L15" s="113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113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12" t="s">
        <v>30</v>
      </c>
      <c r="E17" s="34"/>
      <c r="F17" s="34"/>
      <c r="G17" s="34"/>
      <c r="H17" s="34"/>
      <c r="I17" s="112" t="s">
        <v>26</v>
      </c>
      <c r="J17" s="30" t="str">
        <f>'Rekapitulace stavby'!AN13</f>
        <v>Vyplň údaj</v>
      </c>
      <c r="K17" s="34"/>
      <c r="L17" s="113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364" t="str">
        <f>'Rekapitulace stavby'!E14</f>
        <v>Vyplň údaj</v>
      </c>
      <c r="F18" s="365"/>
      <c r="G18" s="365"/>
      <c r="H18" s="365"/>
      <c r="I18" s="112" t="s">
        <v>29</v>
      </c>
      <c r="J18" s="30" t="str">
        <f>'Rekapitulace stavby'!AN14</f>
        <v>Vyplň údaj</v>
      </c>
      <c r="K18" s="34"/>
      <c r="L18" s="113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113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12" t="s">
        <v>32</v>
      </c>
      <c r="E20" s="34"/>
      <c r="F20" s="34"/>
      <c r="G20" s="34"/>
      <c r="H20" s="34"/>
      <c r="I20" s="112" t="s">
        <v>26</v>
      </c>
      <c r="J20" s="103" t="s">
        <v>33</v>
      </c>
      <c r="K20" s="34"/>
      <c r="L20" s="113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03" t="s">
        <v>34</v>
      </c>
      <c r="F21" s="34"/>
      <c r="G21" s="34"/>
      <c r="H21" s="34"/>
      <c r="I21" s="112" t="s">
        <v>29</v>
      </c>
      <c r="J21" s="103" t="s">
        <v>19</v>
      </c>
      <c r="K21" s="34"/>
      <c r="L21" s="113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113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12" t="s">
        <v>36</v>
      </c>
      <c r="E23" s="34"/>
      <c r="F23" s="34"/>
      <c r="G23" s="34"/>
      <c r="H23" s="34"/>
      <c r="I23" s="112" t="s">
        <v>26</v>
      </c>
      <c r="J23" s="103" t="s">
        <v>33</v>
      </c>
      <c r="K23" s="34"/>
      <c r="L23" s="113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03" t="s">
        <v>34</v>
      </c>
      <c r="F24" s="34"/>
      <c r="G24" s="34"/>
      <c r="H24" s="34"/>
      <c r="I24" s="112" t="s">
        <v>29</v>
      </c>
      <c r="J24" s="103" t="s">
        <v>19</v>
      </c>
      <c r="K24" s="34"/>
      <c r="L24" s="113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113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12" t="s">
        <v>37</v>
      </c>
      <c r="E26" s="34"/>
      <c r="F26" s="34"/>
      <c r="G26" s="34"/>
      <c r="H26" s="34"/>
      <c r="I26" s="34"/>
      <c r="J26" s="34"/>
      <c r="K26" s="34"/>
      <c r="L26" s="113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15"/>
      <c r="B27" s="116"/>
      <c r="C27" s="115"/>
      <c r="D27" s="115"/>
      <c r="E27" s="366" t="s">
        <v>19</v>
      </c>
      <c r="F27" s="366"/>
      <c r="G27" s="366"/>
      <c r="H27" s="366"/>
      <c r="I27" s="115"/>
      <c r="J27" s="115"/>
      <c r="K27" s="115"/>
      <c r="L27" s="117"/>
      <c r="S27" s="115"/>
      <c r="T27" s="115"/>
      <c r="U27" s="115"/>
      <c r="V27" s="115"/>
      <c r="W27" s="115"/>
      <c r="X27" s="115"/>
      <c r="Y27" s="115"/>
      <c r="Z27" s="115"/>
      <c r="AA27" s="115"/>
      <c r="AB27" s="115"/>
      <c r="AC27" s="115"/>
      <c r="AD27" s="115"/>
      <c r="AE27" s="115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113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18"/>
      <c r="E29" s="118"/>
      <c r="F29" s="118"/>
      <c r="G29" s="118"/>
      <c r="H29" s="118"/>
      <c r="I29" s="118"/>
      <c r="J29" s="118"/>
      <c r="K29" s="118"/>
      <c r="L29" s="113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19" t="s">
        <v>39</v>
      </c>
      <c r="E30" s="34"/>
      <c r="F30" s="34"/>
      <c r="G30" s="34"/>
      <c r="H30" s="34"/>
      <c r="I30" s="34"/>
      <c r="J30" s="120">
        <f>ROUND(J82, 2)</f>
        <v>0</v>
      </c>
      <c r="K30" s="34"/>
      <c r="L30" s="113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18"/>
      <c r="E31" s="118"/>
      <c r="F31" s="118"/>
      <c r="G31" s="118"/>
      <c r="H31" s="118"/>
      <c r="I31" s="118"/>
      <c r="J31" s="118"/>
      <c r="K31" s="118"/>
      <c r="L31" s="113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21" t="s">
        <v>41</v>
      </c>
      <c r="G32" s="34"/>
      <c r="H32" s="34"/>
      <c r="I32" s="121" t="s">
        <v>40</v>
      </c>
      <c r="J32" s="121" t="s">
        <v>42</v>
      </c>
      <c r="K32" s="34"/>
      <c r="L32" s="113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22" t="s">
        <v>43</v>
      </c>
      <c r="E33" s="112" t="s">
        <v>44</v>
      </c>
      <c r="F33" s="123">
        <f>ROUND((SUM(BE82:BE91)),  2)</f>
        <v>0</v>
      </c>
      <c r="G33" s="34"/>
      <c r="H33" s="34"/>
      <c r="I33" s="124">
        <v>0.21</v>
      </c>
      <c r="J33" s="123">
        <f>ROUND(((SUM(BE82:BE91))*I33),  2)</f>
        <v>0</v>
      </c>
      <c r="K33" s="34"/>
      <c r="L33" s="113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12" t="s">
        <v>45</v>
      </c>
      <c r="F34" s="123">
        <f>ROUND((SUM(BF82:BF91)),  2)</f>
        <v>0</v>
      </c>
      <c r="G34" s="34"/>
      <c r="H34" s="34"/>
      <c r="I34" s="124">
        <v>0.15</v>
      </c>
      <c r="J34" s="123">
        <f>ROUND(((SUM(BF82:BF91))*I34),  2)</f>
        <v>0</v>
      </c>
      <c r="K34" s="34"/>
      <c r="L34" s="113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12" t="s">
        <v>46</v>
      </c>
      <c r="F35" s="123">
        <f>ROUND((SUM(BG82:BG91)),  2)</f>
        <v>0</v>
      </c>
      <c r="G35" s="34"/>
      <c r="H35" s="34"/>
      <c r="I35" s="124">
        <v>0.21</v>
      </c>
      <c r="J35" s="123">
        <f>0</f>
        <v>0</v>
      </c>
      <c r="K35" s="34"/>
      <c r="L35" s="113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12" t="s">
        <v>47</v>
      </c>
      <c r="F36" s="123">
        <f>ROUND((SUM(BH82:BH91)),  2)</f>
        <v>0</v>
      </c>
      <c r="G36" s="34"/>
      <c r="H36" s="34"/>
      <c r="I36" s="124">
        <v>0.15</v>
      </c>
      <c r="J36" s="123">
        <f>0</f>
        <v>0</v>
      </c>
      <c r="K36" s="34"/>
      <c r="L36" s="113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2" t="s">
        <v>48</v>
      </c>
      <c r="F37" s="123">
        <f>ROUND((SUM(BI82:BI91)),  2)</f>
        <v>0</v>
      </c>
      <c r="G37" s="34"/>
      <c r="H37" s="34"/>
      <c r="I37" s="124">
        <v>0</v>
      </c>
      <c r="J37" s="123">
        <f>0</f>
        <v>0</v>
      </c>
      <c r="K37" s="34"/>
      <c r="L37" s="113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113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25"/>
      <c r="D39" s="126" t="s">
        <v>49</v>
      </c>
      <c r="E39" s="127"/>
      <c r="F39" s="127"/>
      <c r="G39" s="128" t="s">
        <v>50</v>
      </c>
      <c r="H39" s="129" t="s">
        <v>51</v>
      </c>
      <c r="I39" s="127"/>
      <c r="J39" s="130">
        <f>SUM(J30:J37)</f>
        <v>0</v>
      </c>
      <c r="K39" s="131"/>
      <c r="L39" s="113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132"/>
      <c r="C40" s="133"/>
      <c r="D40" s="133"/>
      <c r="E40" s="133"/>
      <c r="F40" s="133"/>
      <c r="G40" s="133"/>
      <c r="H40" s="133"/>
      <c r="I40" s="133"/>
      <c r="J40" s="133"/>
      <c r="K40" s="133"/>
      <c r="L40" s="113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4" spans="1:31" s="2" customFormat="1" ht="6.95" customHeight="1">
      <c r="A44" s="34"/>
      <c r="B44" s="134"/>
      <c r="C44" s="135"/>
      <c r="D44" s="135"/>
      <c r="E44" s="135"/>
      <c r="F44" s="135"/>
      <c r="G44" s="135"/>
      <c r="H44" s="135"/>
      <c r="I44" s="135"/>
      <c r="J44" s="135"/>
      <c r="K44" s="135"/>
      <c r="L44" s="113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pans="1:31" s="2" customFormat="1" ht="24.95" customHeight="1">
      <c r="A45" s="34"/>
      <c r="B45" s="35"/>
      <c r="C45" s="23" t="s">
        <v>109</v>
      </c>
      <c r="D45" s="36"/>
      <c r="E45" s="36"/>
      <c r="F45" s="36"/>
      <c r="G45" s="36"/>
      <c r="H45" s="36"/>
      <c r="I45" s="36"/>
      <c r="J45" s="36"/>
      <c r="K45" s="36"/>
      <c r="L45" s="113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</row>
    <row r="46" spans="1:31" s="2" customFormat="1" ht="6.95" customHeight="1">
      <c r="A46" s="34"/>
      <c r="B46" s="35"/>
      <c r="C46" s="36"/>
      <c r="D46" s="36"/>
      <c r="E46" s="36"/>
      <c r="F46" s="36"/>
      <c r="G46" s="36"/>
      <c r="H46" s="36"/>
      <c r="I46" s="36"/>
      <c r="J46" s="36"/>
      <c r="K46" s="36"/>
      <c r="L46" s="113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pans="1:31" s="2" customFormat="1" ht="12" customHeight="1">
      <c r="A47" s="34"/>
      <c r="B47" s="35"/>
      <c r="C47" s="29" t="s">
        <v>16</v>
      </c>
      <c r="D47" s="36"/>
      <c r="E47" s="36"/>
      <c r="F47" s="36"/>
      <c r="G47" s="36"/>
      <c r="H47" s="36"/>
      <c r="I47" s="36"/>
      <c r="J47" s="36"/>
      <c r="K47" s="36"/>
      <c r="L47" s="113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pans="1:31" s="2" customFormat="1" ht="16.5" customHeight="1">
      <c r="A48" s="34"/>
      <c r="B48" s="35"/>
      <c r="C48" s="36"/>
      <c r="D48" s="36"/>
      <c r="E48" s="367" t="str">
        <f>E7</f>
        <v>Projektové dokumentace 2020, část 1 Biokoridor a biocentrum v k.ú. Mančice a Rašovice</v>
      </c>
      <c r="F48" s="368"/>
      <c r="G48" s="368"/>
      <c r="H48" s="368"/>
      <c r="I48" s="36"/>
      <c r="J48" s="36"/>
      <c r="K48" s="36"/>
      <c r="L48" s="113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pans="1:47" s="2" customFormat="1" ht="12" customHeight="1">
      <c r="A49" s="34"/>
      <c r="B49" s="35"/>
      <c r="C49" s="29" t="s">
        <v>104</v>
      </c>
      <c r="D49" s="36"/>
      <c r="E49" s="36"/>
      <c r="F49" s="36"/>
      <c r="G49" s="36"/>
      <c r="H49" s="36"/>
      <c r="I49" s="36"/>
      <c r="J49" s="36"/>
      <c r="K49" s="36"/>
      <c r="L49" s="113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pans="1:47" s="2" customFormat="1" ht="16.5" customHeight="1">
      <c r="A50" s="34"/>
      <c r="B50" s="35"/>
      <c r="C50" s="36"/>
      <c r="D50" s="36"/>
      <c r="E50" s="316" t="str">
        <f>E9</f>
        <v>SO-02 - Plazníky</v>
      </c>
      <c r="F50" s="369"/>
      <c r="G50" s="369"/>
      <c r="H50" s="369"/>
      <c r="I50" s="36"/>
      <c r="J50" s="36"/>
      <c r="K50" s="36"/>
      <c r="L50" s="113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pans="1:47" s="2" customFormat="1" ht="6.95" customHeight="1">
      <c r="A51" s="34"/>
      <c r="B51" s="35"/>
      <c r="C51" s="36"/>
      <c r="D51" s="36"/>
      <c r="E51" s="36"/>
      <c r="F51" s="36"/>
      <c r="G51" s="36"/>
      <c r="H51" s="36"/>
      <c r="I51" s="36"/>
      <c r="J51" s="36"/>
      <c r="K51" s="36"/>
      <c r="L51" s="113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</row>
    <row r="52" spans="1:47" s="2" customFormat="1" ht="12" customHeight="1">
      <c r="A52" s="34"/>
      <c r="B52" s="35"/>
      <c r="C52" s="29" t="s">
        <v>21</v>
      </c>
      <c r="D52" s="36"/>
      <c r="E52" s="36"/>
      <c r="F52" s="27" t="str">
        <f>F12</f>
        <v xml:space="preserve"> Mančice a Rašovice</v>
      </c>
      <c r="G52" s="36"/>
      <c r="H52" s="36"/>
      <c r="I52" s="29" t="s">
        <v>23</v>
      </c>
      <c r="J52" s="59" t="str">
        <f>IF(J12="","",J12)</f>
        <v>27. 4. 2022</v>
      </c>
      <c r="K52" s="36"/>
      <c r="L52" s="113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pans="1:47" s="2" customFormat="1" ht="6.95" customHeight="1">
      <c r="A53" s="34"/>
      <c r="B53" s="35"/>
      <c r="C53" s="36"/>
      <c r="D53" s="36"/>
      <c r="E53" s="36"/>
      <c r="F53" s="36"/>
      <c r="G53" s="36"/>
      <c r="H53" s="36"/>
      <c r="I53" s="36"/>
      <c r="J53" s="36"/>
      <c r="K53" s="36"/>
      <c r="L53" s="113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pans="1:47" s="2" customFormat="1" ht="25.7" customHeight="1">
      <c r="A54" s="34"/>
      <c r="B54" s="35"/>
      <c r="C54" s="29" t="s">
        <v>25</v>
      </c>
      <c r="D54" s="36"/>
      <c r="E54" s="36"/>
      <c r="F54" s="27" t="str">
        <f>E15</f>
        <v xml:space="preserve">ČR - SPÚ. pobočka Kutná  Hora </v>
      </c>
      <c r="G54" s="36"/>
      <c r="H54" s="36"/>
      <c r="I54" s="29" t="s">
        <v>32</v>
      </c>
      <c r="J54" s="32" t="str">
        <f>E21</f>
        <v>ATELIER FONTES s.r.o.</v>
      </c>
      <c r="K54" s="36"/>
      <c r="L54" s="113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pans="1:47" s="2" customFormat="1" ht="25.7" customHeight="1">
      <c r="A55" s="34"/>
      <c r="B55" s="35"/>
      <c r="C55" s="29" t="s">
        <v>30</v>
      </c>
      <c r="D55" s="36"/>
      <c r="E55" s="36"/>
      <c r="F55" s="27" t="str">
        <f>IF(E18="","",E18)</f>
        <v>Vyplň údaj</v>
      </c>
      <c r="G55" s="36"/>
      <c r="H55" s="36"/>
      <c r="I55" s="29" t="s">
        <v>36</v>
      </c>
      <c r="J55" s="32" t="str">
        <f>E24</f>
        <v>ATELIER FONTES s.r.o.</v>
      </c>
      <c r="K55" s="36"/>
      <c r="L55" s="113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pans="1:47" s="2" customFormat="1" ht="10.35" customHeight="1">
      <c r="A56" s="34"/>
      <c r="B56" s="35"/>
      <c r="C56" s="36"/>
      <c r="D56" s="36"/>
      <c r="E56" s="36"/>
      <c r="F56" s="36"/>
      <c r="G56" s="36"/>
      <c r="H56" s="36"/>
      <c r="I56" s="36"/>
      <c r="J56" s="36"/>
      <c r="K56" s="36"/>
      <c r="L56" s="113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pans="1:47" s="2" customFormat="1" ht="29.25" customHeight="1">
      <c r="A57" s="34"/>
      <c r="B57" s="35"/>
      <c r="C57" s="136" t="s">
        <v>110</v>
      </c>
      <c r="D57" s="137"/>
      <c r="E57" s="137"/>
      <c r="F57" s="137"/>
      <c r="G57" s="137"/>
      <c r="H57" s="137"/>
      <c r="I57" s="137"/>
      <c r="J57" s="138" t="s">
        <v>111</v>
      </c>
      <c r="K57" s="137"/>
      <c r="L57" s="113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pans="1:47" s="2" customFormat="1" ht="10.35" customHeight="1">
      <c r="A58" s="34"/>
      <c r="B58" s="35"/>
      <c r="C58" s="36"/>
      <c r="D58" s="36"/>
      <c r="E58" s="36"/>
      <c r="F58" s="36"/>
      <c r="G58" s="36"/>
      <c r="H58" s="36"/>
      <c r="I58" s="36"/>
      <c r="J58" s="36"/>
      <c r="K58" s="36"/>
      <c r="L58" s="113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pans="1:47" s="2" customFormat="1" ht="22.9" customHeight="1">
      <c r="A59" s="34"/>
      <c r="B59" s="35"/>
      <c r="C59" s="139" t="s">
        <v>71</v>
      </c>
      <c r="D59" s="36"/>
      <c r="E59" s="36"/>
      <c r="F59" s="36"/>
      <c r="G59" s="36"/>
      <c r="H59" s="36"/>
      <c r="I59" s="36"/>
      <c r="J59" s="77">
        <f>J82</f>
        <v>0</v>
      </c>
      <c r="K59" s="36"/>
      <c r="L59" s="113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U59" s="17" t="s">
        <v>112</v>
      </c>
    </row>
    <row r="60" spans="1:47" s="9" customFormat="1" ht="24.95" customHeight="1">
      <c r="B60" s="140"/>
      <c r="C60" s="141"/>
      <c r="D60" s="142" t="s">
        <v>113</v>
      </c>
      <c r="E60" s="143"/>
      <c r="F60" s="143"/>
      <c r="G60" s="143"/>
      <c r="H60" s="143"/>
      <c r="I60" s="143"/>
      <c r="J60" s="144">
        <f>J83</f>
        <v>0</v>
      </c>
      <c r="K60" s="141"/>
      <c r="L60" s="145"/>
    </row>
    <row r="61" spans="1:47" s="10" customFormat="1" ht="19.899999999999999" customHeight="1">
      <c r="B61" s="146"/>
      <c r="C61" s="97"/>
      <c r="D61" s="147" t="s">
        <v>114</v>
      </c>
      <c r="E61" s="148"/>
      <c r="F61" s="148"/>
      <c r="G61" s="148"/>
      <c r="H61" s="148"/>
      <c r="I61" s="148"/>
      <c r="J61" s="149">
        <f>J84</f>
        <v>0</v>
      </c>
      <c r="K61" s="97"/>
      <c r="L61" s="150"/>
    </row>
    <row r="62" spans="1:47" s="10" customFormat="1" ht="19.899999999999999" customHeight="1">
      <c r="B62" s="146"/>
      <c r="C62" s="97"/>
      <c r="D62" s="147" t="s">
        <v>116</v>
      </c>
      <c r="E62" s="148"/>
      <c r="F62" s="148"/>
      <c r="G62" s="148"/>
      <c r="H62" s="148"/>
      <c r="I62" s="148"/>
      <c r="J62" s="149">
        <f>J88</f>
        <v>0</v>
      </c>
      <c r="K62" s="97"/>
      <c r="L62" s="150"/>
    </row>
    <row r="63" spans="1:47" s="2" customFormat="1" ht="21.75" customHeight="1">
      <c r="A63" s="34"/>
      <c r="B63" s="35"/>
      <c r="C63" s="36"/>
      <c r="D63" s="36"/>
      <c r="E63" s="36"/>
      <c r="F63" s="36"/>
      <c r="G63" s="36"/>
      <c r="H63" s="36"/>
      <c r="I63" s="36"/>
      <c r="J63" s="36"/>
      <c r="K63" s="36"/>
      <c r="L63" s="113"/>
      <c r="S63" s="34"/>
      <c r="T63" s="34"/>
      <c r="U63" s="34"/>
      <c r="V63" s="34"/>
      <c r="W63" s="34"/>
      <c r="X63" s="34"/>
      <c r="Y63" s="34"/>
      <c r="Z63" s="34"/>
      <c r="AA63" s="34"/>
      <c r="AB63" s="34"/>
      <c r="AC63" s="34"/>
      <c r="AD63" s="34"/>
      <c r="AE63" s="34"/>
    </row>
    <row r="64" spans="1:47" s="2" customFormat="1" ht="6.95" customHeight="1">
      <c r="A64" s="34"/>
      <c r="B64" s="47"/>
      <c r="C64" s="48"/>
      <c r="D64" s="48"/>
      <c r="E64" s="48"/>
      <c r="F64" s="48"/>
      <c r="G64" s="48"/>
      <c r="H64" s="48"/>
      <c r="I64" s="48"/>
      <c r="J64" s="48"/>
      <c r="K64" s="48"/>
      <c r="L64" s="113"/>
      <c r="S64" s="34"/>
      <c r="T64" s="34"/>
      <c r="U64" s="34"/>
      <c r="V64" s="34"/>
      <c r="W64" s="34"/>
      <c r="X64" s="34"/>
      <c r="Y64" s="34"/>
      <c r="Z64" s="34"/>
      <c r="AA64" s="34"/>
      <c r="AB64" s="34"/>
      <c r="AC64" s="34"/>
      <c r="AD64" s="34"/>
      <c r="AE64" s="34"/>
    </row>
    <row r="68" spans="1:31" s="2" customFormat="1" ht="6.95" customHeight="1">
      <c r="A68" s="34"/>
      <c r="B68" s="49"/>
      <c r="C68" s="50"/>
      <c r="D68" s="50"/>
      <c r="E68" s="50"/>
      <c r="F68" s="50"/>
      <c r="G68" s="50"/>
      <c r="H68" s="50"/>
      <c r="I68" s="50"/>
      <c r="J68" s="50"/>
      <c r="K68" s="50"/>
      <c r="L68" s="113"/>
      <c r="S68" s="34"/>
      <c r="T68" s="34"/>
      <c r="U68" s="34"/>
      <c r="V68" s="34"/>
      <c r="W68" s="34"/>
      <c r="X68" s="34"/>
      <c r="Y68" s="34"/>
      <c r="Z68" s="34"/>
      <c r="AA68" s="34"/>
      <c r="AB68" s="34"/>
      <c r="AC68" s="34"/>
      <c r="AD68" s="34"/>
      <c r="AE68" s="34"/>
    </row>
    <row r="69" spans="1:31" s="2" customFormat="1" ht="24.95" customHeight="1">
      <c r="A69" s="34"/>
      <c r="B69" s="35"/>
      <c r="C69" s="23" t="s">
        <v>117</v>
      </c>
      <c r="D69" s="36"/>
      <c r="E69" s="36"/>
      <c r="F69" s="36"/>
      <c r="G69" s="36"/>
      <c r="H69" s="36"/>
      <c r="I69" s="36"/>
      <c r="J69" s="36"/>
      <c r="K69" s="36"/>
      <c r="L69" s="113"/>
      <c r="S69" s="34"/>
      <c r="T69" s="34"/>
      <c r="U69" s="34"/>
      <c r="V69" s="34"/>
      <c r="W69" s="34"/>
      <c r="X69" s="34"/>
      <c r="Y69" s="34"/>
      <c r="Z69" s="34"/>
      <c r="AA69" s="34"/>
      <c r="AB69" s="34"/>
      <c r="AC69" s="34"/>
      <c r="AD69" s="34"/>
      <c r="AE69" s="34"/>
    </row>
    <row r="70" spans="1:31" s="2" customFormat="1" ht="6.95" customHeight="1">
      <c r="A70" s="34"/>
      <c r="B70" s="35"/>
      <c r="C70" s="36"/>
      <c r="D70" s="36"/>
      <c r="E70" s="36"/>
      <c r="F70" s="36"/>
      <c r="G70" s="36"/>
      <c r="H70" s="36"/>
      <c r="I70" s="36"/>
      <c r="J70" s="36"/>
      <c r="K70" s="36"/>
      <c r="L70" s="113"/>
      <c r="S70" s="34"/>
      <c r="T70" s="34"/>
      <c r="U70" s="34"/>
      <c r="V70" s="34"/>
      <c r="W70" s="34"/>
      <c r="X70" s="34"/>
      <c r="Y70" s="34"/>
      <c r="Z70" s="34"/>
      <c r="AA70" s="34"/>
      <c r="AB70" s="34"/>
      <c r="AC70" s="34"/>
      <c r="AD70" s="34"/>
      <c r="AE70" s="34"/>
    </row>
    <row r="71" spans="1:31" s="2" customFormat="1" ht="12" customHeight="1">
      <c r="A71" s="34"/>
      <c r="B71" s="35"/>
      <c r="C71" s="29" t="s">
        <v>16</v>
      </c>
      <c r="D71" s="36"/>
      <c r="E71" s="36"/>
      <c r="F71" s="36"/>
      <c r="G71" s="36"/>
      <c r="H71" s="36"/>
      <c r="I71" s="36"/>
      <c r="J71" s="36"/>
      <c r="K71" s="36"/>
      <c r="L71" s="113"/>
      <c r="S71" s="34"/>
      <c r="T71" s="34"/>
      <c r="U71" s="34"/>
      <c r="V71" s="34"/>
      <c r="W71" s="34"/>
      <c r="X71" s="34"/>
      <c r="Y71" s="34"/>
      <c r="Z71" s="34"/>
      <c r="AA71" s="34"/>
      <c r="AB71" s="34"/>
      <c r="AC71" s="34"/>
      <c r="AD71" s="34"/>
      <c r="AE71" s="34"/>
    </row>
    <row r="72" spans="1:31" s="2" customFormat="1" ht="16.5" customHeight="1">
      <c r="A72" s="34"/>
      <c r="B72" s="35"/>
      <c r="C72" s="36"/>
      <c r="D72" s="36"/>
      <c r="E72" s="367" t="str">
        <f>E7</f>
        <v>Projektové dokumentace 2020, část 1 Biokoridor a biocentrum v k.ú. Mančice a Rašovice</v>
      </c>
      <c r="F72" s="368"/>
      <c r="G72" s="368"/>
      <c r="H72" s="368"/>
      <c r="I72" s="36"/>
      <c r="J72" s="36"/>
      <c r="K72" s="36"/>
      <c r="L72" s="113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</row>
    <row r="73" spans="1:31" s="2" customFormat="1" ht="12" customHeight="1">
      <c r="A73" s="34"/>
      <c r="B73" s="35"/>
      <c r="C73" s="29" t="s">
        <v>104</v>
      </c>
      <c r="D73" s="36"/>
      <c r="E73" s="36"/>
      <c r="F73" s="36"/>
      <c r="G73" s="36"/>
      <c r="H73" s="36"/>
      <c r="I73" s="36"/>
      <c r="J73" s="36"/>
      <c r="K73" s="36"/>
      <c r="L73" s="113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</row>
    <row r="74" spans="1:31" s="2" customFormat="1" ht="16.5" customHeight="1">
      <c r="A74" s="34"/>
      <c r="B74" s="35"/>
      <c r="C74" s="36"/>
      <c r="D74" s="36"/>
      <c r="E74" s="316" t="str">
        <f>E9</f>
        <v>SO-02 - Plazníky</v>
      </c>
      <c r="F74" s="369"/>
      <c r="G74" s="369"/>
      <c r="H74" s="369"/>
      <c r="I74" s="36"/>
      <c r="J74" s="36"/>
      <c r="K74" s="36"/>
      <c r="L74" s="113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</row>
    <row r="75" spans="1:31" s="2" customFormat="1" ht="6.95" customHeight="1">
      <c r="A75" s="34"/>
      <c r="B75" s="35"/>
      <c r="C75" s="36"/>
      <c r="D75" s="36"/>
      <c r="E75" s="36"/>
      <c r="F75" s="36"/>
      <c r="G75" s="36"/>
      <c r="H75" s="36"/>
      <c r="I75" s="36"/>
      <c r="J75" s="36"/>
      <c r="K75" s="36"/>
      <c r="L75" s="113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6" spans="1:31" s="2" customFormat="1" ht="12" customHeight="1">
      <c r="A76" s="34"/>
      <c r="B76" s="35"/>
      <c r="C76" s="29" t="s">
        <v>21</v>
      </c>
      <c r="D76" s="36"/>
      <c r="E76" s="36"/>
      <c r="F76" s="27" t="str">
        <f>F12</f>
        <v xml:space="preserve"> Mančice a Rašovice</v>
      </c>
      <c r="G76" s="36"/>
      <c r="H76" s="36"/>
      <c r="I76" s="29" t="s">
        <v>23</v>
      </c>
      <c r="J76" s="59" t="str">
        <f>IF(J12="","",J12)</f>
        <v>27. 4. 2022</v>
      </c>
      <c r="K76" s="36"/>
      <c r="L76" s="113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6.95" customHeight="1">
      <c r="A77" s="34"/>
      <c r="B77" s="35"/>
      <c r="C77" s="36"/>
      <c r="D77" s="36"/>
      <c r="E77" s="36"/>
      <c r="F77" s="36"/>
      <c r="G77" s="36"/>
      <c r="H77" s="36"/>
      <c r="I77" s="36"/>
      <c r="J77" s="36"/>
      <c r="K77" s="36"/>
      <c r="L77" s="113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pans="1:31" s="2" customFormat="1" ht="25.7" customHeight="1">
      <c r="A78" s="34"/>
      <c r="B78" s="35"/>
      <c r="C78" s="29" t="s">
        <v>25</v>
      </c>
      <c r="D78" s="36"/>
      <c r="E78" s="36"/>
      <c r="F78" s="27" t="str">
        <f>E15</f>
        <v xml:space="preserve">ČR - SPÚ. pobočka Kutná  Hora </v>
      </c>
      <c r="G78" s="36"/>
      <c r="H78" s="36"/>
      <c r="I78" s="29" t="s">
        <v>32</v>
      </c>
      <c r="J78" s="32" t="str">
        <f>E21</f>
        <v>ATELIER FONTES s.r.o.</v>
      </c>
      <c r="K78" s="36"/>
      <c r="L78" s="113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</row>
    <row r="79" spans="1:31" s="2" customFormat="1" ht="25.7" customHeight="1">
      <c r="A79" s="34"/>
      <c r="B79" s="35"/>
      <c r="C79" s="29" t="s">
        <v>30</v>
      </c>
      <c r="D79" s="36"/>
      <c r="E79" s="36"/>
      <c r="F79" s="27" t="str">
        <f>IF(E18="","",E18)</f>
        <v>Vyplň údaj</v>
      </c>
      <c r="G79" s="36"/>
      <c r="H79" s="36"/>
      <c r="I79" s="29" t="s">
        <v>36</v>
      </c>
      <c r="J79" s="32" t="str">
        <f>E24</f>
        <v>ATELIER FONTES s.r.o.</v>
      </c>
      <c r="K79" s="36"/>
      <c r="L79" s="113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</row>
    <row r="80" spans="1:31" s="2" customFormat="1" ht="10.35" customHeight="1">
      <c r="A80" s="34"/>
      <c r="B80" s="35"/>
      <c r="C80" s="36"/>
      <c r="D80" s="36"/>
      <c r="E80" s="36"/>
      <c r="F80" s="36"/>
      <c r="G80" s="36"/>
      <c r="H80" s="36"/>
      <c r="I80" s="36"/>
      <c r="J80" s="36"/>
      <c r="K80" s="36"/>
      <c r="L80" s="113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</row>
    <row r="81" spans="1:65" s="11" customFormat="1" ht="29.25" customHeight="1">
      <c r="A81" s="151"/>
      <c r="B81" s="152"/>
      <c r="C81" s="153" t="s">
        <v>118</v>
      </c>
      <c r="D81" s="154" t="s">
        <v>58</v>
      </c>
      <c r="E81" s="154" t="s">
        <v>54</v>
      </c>
      <c r="F81" s="154" t="s">
        <v>55</v>
      </c>
      <c r="G81" s="154" t="s">
        <v>119</v>
      </c>
      <c r="H81" s="154" t="s">
        <v>120</v>
      </c>
      <c r="I81" s="154" t="s">
        <v>121</v>
      </c>
      <c r="J81" s="154" t="s">
        <v>111</v>
      </c>
      <c r="K81" s="155" t="s">
        <v>122</v>
      </c>
      <c r="L81" s="156"/>
      <c r="M81" s="68" t="s">
        <v>19</v>
      </c>
      <c r="N81" s="69" t="s">
        <v>43</v>
      </c>
      <c r="O81" s="69" t="s">
        <v>123</v>
      </c>
      <c r="P81" s="69" t="s">
        <v>124</v>
      </c>
      <c r="Q81" s="69" t="s">
        <v>125</v>
      </c>
      <c r="R81" s="69" t="s">
        <v>126</v>
      </c>
      <c r="S81" s="69" t="s">
        <v>127</v>
      </c>
      <c r="T81" s="70" t="s">
        <v>128</v>
      </c>
      <c r="U81" s="151"/>
      <c r="V81" s="151"/>
      <c r="W81" s="151"/>
      <c r="X81" s="151"/>
      <c r="Y81" s="151"/>
      <c r="Z81" s="151"/>
      <c r="AA81" s="151"/>
      <c r="AB81" s="151"/>
      <c r="AC81" s="151"/>
      <c r="AD81" s="151"/>
      <c r="AE81" s="151"/>
    </row>
    <row r="82" spans="1:65" s="2" customFormat="1" ht="22.9" customHeight="1">
      <c r="A82" s="34"/>
      <c r="B82" s="35"/>
      <c r="C82" s="75" t="s">
        <v>129</v>
      </c>
      <c r="D82" s="36"/>
      <c r="E82" s="36"/>
      <c r="F82" s="36"/>
      <c r="G82" s="36"/>
      <c r="H82" s="36"/>
      <c r="I82" s="36"/>
      <c r="J82" s="157">
        <f>BK82</f>
        <v>0</v>
      </c>
      <c r="K82" s="36"/>
      <c r="L82" s="39"/>
      <c r="M82" s="71"/>
      <c r="N82" s="158"/>
      <c r="O82" s="72"/>
      <c r="P82" s="159">
        <f>P83</f>
        <v>0</v>
      </c>
      <c r="Q82" s="72"/>
      <c r="R82" s="159">
        <f>R83</f>
        <v>9.75</v>
      </c>
      <c r="S82" s="72"/>
      <c r="T82" s="160">
        <f>T83</f>
        <v>0</v>
      </c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  <c r="AT82" s="17" t="s">
        <v>72</v>
      </c>
      <c r="AU82" s="17" t="s">
        <v>112</v>
      </c>
      <c r="BK82" s="161">
        <f>BK83</f>
        <v>0</v>
      </c>
    </row>
    <row r="83" spans="1:65" s="12" customFormat="1" ht="25.9" customHeight="1">
      <c r="B83" s="162"/>
      <c r="C83" s="163"/>
      <c r="D83" s="164" t="s">
        <v>72</v>
      </c>
      <c r="E83" s="165" t="s">
        <v>130</v>
      </c>
      <c r="F83" s="165" t="s">
        <v>131</v>
      </c>
      <c r="G83" s="163"/>
      <c r="H83" s="163"/>
      <c r="I83" s="166"/>
      <c r="J83" s="167">
        <f>BK83</f>
        <v>0</v>
      </c>
      <c r="K83" s="163"/>
      <c r="L83" s="168"/>
      <c r="M83" s="169"/>
      <c r="N83" s="170"/>
      <c r="O83" s="170"/>
      <c r="P83" s="171">
        <f>P84+P88</f>
        <v>0</v>
      </c>
      <c r="Q83" s="170"/>
      <c r="R83" s="171">
        <f>R84+R88</f>
        <v>9.75</v>
      </c>
      <c r="S83" s="170"/>
      <c r="T83" s="172">
        <f>T84+T88</f>
        <v>0</v>
      </c>
      <c r="AR83" s="173" t="s">
        <v>80</v>
      </c>
      <c r="AT83" s="174" t="s">
        <v>72</v>
      </c>
      <c r="AU83" s="174" t="s">
        <v>73</v>
      </c>
      <c r="AY83" s="173" t="s">
        <v>132</v>
      </c>
      <c r="BK83" s="175">
        <f>BK84+BK88</f>
        <v>0</v>
      </c>
    </row>
    <row r="84" spans="1:65" s="12" customFormat="1" ht="22.9" customHeight="1">
      <c r="B84" s="162"/>
      <c r="C84" s="163"/>
      <c r="D84" s="164" t="s">
        <v>72</v>
      </c>
      <c r="E84" s="176" t="s">
        <v>80</v>
      </c>
      <c r="F84" s="176" t="s">
        <v>133</v>
      </c>
      <c r="G84" s="163"/>
      <c r="H84" s="163"/>
      <c r="I84" s="166"/>
      <c r="J84" s="177">
        <f>BK84</f>
        <v>0</v>
      </c>
      <c r="K84" s="163"/>
      <c r="L84" s="168"/>
      <c r="M84" s="169"/>
      <c r="N84" s="170"/>
      <c r="O84" s="170"/>
      <c r="P84" s="171">
        <f>SUM(P85:P87)</f>
        <v>0</v>
      </c>
      <c r="Q84" s="170"/>
      <c r="R84" s="171">
        <f>SUM(R85:R87)</f>
        <v>9.75</v>
      </c>
      <c r="S84" s="170"/>
      <c r="T84" s="172">
        <f>SUM(T85:T87)</f>
        <v>0</v>
      </c>
      <c r="AR84" s="173" t="s">
        <v>80</v>
      </c>
      <c r="AT84" s="174" t="s">
        <v>72</v>
      </c>
      <c r="AU84" s="174" t="s">
        <v>80</v>
      </c>
      <c r="AY84" s="173" t="s">
        <v>132</v>
      </c>
      <c r="BK84" s="175">
        <f>SUM(BK85:BK87)</f>
        <v>0</v>
      </c>
    </row>
    <row r="85" spans="1:65" s="2" customFormat="1" ht="16.5" customHeight="1">
      <c r="A85" s="34"/>
      <c r="B85" s="35"/>
      <c r="C85" s="178" t="s">
        <v>80</v>
      </c>
      <c r="D85" s="178" t="s">
        <v>134</v>
      </c>
      <c r="E85" s="179" t="s">
        <v>508</v>
      </c>
      <c r="F85" s="180" t="s">
        <v>509</v>
      </c>
      <c r="G85" s="181" t="s">
        <v>182</v>
      </c>
      <c r="H85" s="182">
        <v>5</v>
      </c>
      <c r="I85" s="183"/>
      <c r="J85" s="184">
        <f>ROUND(I85*H85,2)</f>
        <v>0</v>
      </c>
      <c r="K85" s="180" t="s">
        <v>19</v>
      </c>
      <c r="L85" s="39"/>
      <c r="M85" s="185" t="s">
        <v>19</v>
      </c>
      <c r="N85" s="186" t="s">
        <v>44</v>
      </c>
      <c r="O85" s="64"/>
      <c r="P85" s="187">
        <f>O85*H85</f>
        <v>0</v>
      </c>
      <c r="Q85" s="187">
        <v>1.95</v>
      </c>
      <c r="R85" s="187">
        <f>Q85*H85</f>
        <v>9.75</v>
      </c>
      <c r="S85" s="187">
        <v>0</v>
      </c>
      <c r="T85" s="188">
        <f>S85*H85</f>
        <v>0</v>
      </c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  <c r="AR85" s="189" t="s">
        <v>139</v>
      </c>
      <c r="AT85" s="189" t="s">
        <v>134</v>
      </c>
      <c r="AU85" s="189" t="s">
        <v>82</v>
      </c>
      <c r="AY85" s="17" t="s">
        <v>132</v>
      </c>
      <c r="BE85" s="190">
        <f>IF(N85="základní",J85,0)</f>
        <v>0</v>
      </c>
      <c r="BF85" s="190">
        <f>IF(N85="snížená",J85,0)</f>
        <v>0</v>
      </c>
      <c r="BG85" s="190">
        <f>IF(N85="zákl. přenesená",J85,0)</f>
        <v>0</v>
      </c>
      <c r="BH85" s="190">
        <f>IF(N85="sníž. přenesená",J85,0)</f>
        <v>0</v>
      </c>
      <c r="BI85" s="190">
        <f>IF(N85="nulová",J85,0)</f>
        <v>0</v>
      </c>
      <c r="BJ85" s="17" t="s">
        <v>80</v>
      </c>
      <c r="BK85" s="190">
        <f>ROUND(I85*H85,2)</f>
        <v>0</v>
      </c>
      <c r="BL85" s="17" t="s">
        <v>139</v>
      </c>
      <c r="BM85" s="189" t="s">
        <v>510</v>
      </c>
    </row>
    <row r="86" spans="1:65" s="2" customFormat="1" ht="11.25">
      <c r="A86" s="34"/>
      <c r="B86" s="35"/>
      <c r="C86" s="36"/>
      <c r="D86" s="191" t="s">
        <v>141</v>
      </c>
      <c r="E86" s="36"/>
      <c r="F86" s="192" t="s">
        <v>511</v>
      </c>
      <c r="G86" s="36"/>
      <c r="H86" s="36"/>
      <c r="I86" s="193"/>
      <c r="J86" s="36"/>
      <c r="K86" s="36"/>
      <c r="L86" s="39"/>
      <c r="M86" s="194"/>
      <c r="N86" s="195"/>
      <c r="O86" s="64"/>
      <c r="P86" s="64"/>
      <c r="Q86" s="64"/>
      <c r="R86" s="64"/>
      <c r="S86" s="64"/>
      <c r="T86" s="65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  <c r="AT86" s="17" t="s">
        <v>141</v>
      </c>
      <c r="AU86" s="17" t="s">
        <v>82</v>
      </c>
    </row>
    <row r="87" spans="1:65" s="2" customFormat="1" ht="78">
      <c r="A87" s="34"/>
      <c r="B87" s="35"/>
      <c r="C87" s="36"/>
      <c r="D87" s="191" t="s">
        <v>145</v>
      </c>
      <c r="E87" s="36"/>
      <c r="F87" s="198" t="s">
        <v>512</v>
      </c>
      <c r="G87" s="36"/>
      <c r="H87" s="36"/>
      <c r="I87" s="193"/>
      <c r="J87" s="36"/>
      <c r="K87" s="36"/>
      <c r="L87" s="39"/>
      <c r="M87" s="194"/>
      <c r="N87" s="195"/>
      <c r="O87" s="64"/>
      <c r="P87" s="64"/>
      <c r="Q87" s="64"/>
      <c r="R87" s="64"/>
      <c r="S87" s="64"/>
      <c r="T87" s="65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  <c r="AT87" s="17" t="s">
        <v>145</v>
      </c>
      <c r="AU87" s="17" t="s">
        <v>82</v>
      </c>
    </row>
    <row r="88" spans="1:65" s="12" customFormat="1" ht="22.9" customHeight="1">
      <c r="B88" s="162"/>
      <c r="C88" s="163"/>
      <c r="D88" s="164" t="s">
        <v>72</v>
      </c>
      <c r="E88" s="176" t="s">
        <v>366</v>
      </c>
      <c r="F88" s="176" t="s">
        <v>367</v>
      </c>
      <c r="G88" s="163"/>
      <c r="H88" s="163"/>
      <c r="I88" s="166"/>
      <c r="J88" s="177">
        <f>BK88</f>
        <v>0</v>
      </c>
      <c r="K88" s="163"/>
      <c r="L88" s="168"/>
      <c r="M88" s="169"/>
      <c r="N88" s="170"/>
      <c r="O88" s="170"/>
      <c r="P88" s="171">
        <f>SUM(P89:P91)</f>
        <v>0</v>
      </c>
      <c r="Q88" s="170"/>
      <c r="R88" s="171">
        <f>SUM(R89:R91)</f>
        <v>0</v>
      </c>
      <c r="S88" s="170"/>
      <c r="T88" s="172">
        <f>SUM(T89:T91)</f>
        <v>0</v>
      </c>
      <c r="AR88" s="173" t="s">
        <v>80</v>
      </c>
      <c r="AT88" s="174" t="s">
        <v>72</v>
      </c>
      <c r="AU88" s="174" t="s">
        <v>80</v>
      </c>
      <c r="AY88" s="173" t="s">
        <v>132</v>
      </c>
      <c r="BK88" s="175">
        <f>SUM(BK89:BK91)</f>
        <v>0</v>
      </c>
    </row>
    <row r="89" spans="1:65" s="2" customFormat="1" ht="16.5" customHeight="1">
      <c r="A89" s="34"/>
      <c r="B89" s="35"/>
      <c r="C89" s="178" t="s">
        <v>82</v>
      </c>
      <c r="D89" s="178" t="s">
        <v>134</v>
      </c>
      <c r="E89" s="179" t="s">
        <v>369</v>
      </c>
      <c r="F89" s="180" t="s">
        <v>370</v>
      </c>
      <c r="G89" s="181" t="s">
        <v>371</v>
      </c>
      <c r="H89" s="182">
        <v>9.75</v>
      </c>
      <c r="I89" s="183"/>
      <c r="J89" s="184">
        <f>ROUND(I89*H89,2)</f>
        <v>0</v>
      </c>
      <c r="K89" s="180" t="s">
        <v>474</v>
      </c>
      <c r="L89" s="39"/>
      <c r="M89" s="185" t="s">
        <v>19</v>
      </c>
      <c r="N89" s="186" t="s">
        <v>44</v>
      </c>
      <c r="O89" s="64"/>
      <c r="P89" s="187">
        <f>O89*H89</f>
        <v>0</v>
      </c>
      <c r="Q89" s="187">
        <v>0</v>
      </c>
      <c r="R89" s="187">
        <f>Q89*H89</f>
        <v>0</v>
      </c>
      <c r="S89" s="187">
        <v>0</v>
      </c>
      <c r="T89" s="188">
        <f>S89*H89</f>
        <v>0</v>
      </c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R89" s="189" t="s">
        <v>139</v>
      </c>
      <c r="AT89" s="189" t="s">
        <v>134</v>
      </c>
      <c r="AU89" s="189" t="s">
        <v>82</v>
      </c>
      <c r="AY89" s="17" t="s">
        <v>132</v>
      </c>
      <c r="BE89" s="190">
        <f>IF(N89="základní",J89,0)</f>
        <v>0</v>
      </c>
      <c r="BF89" s="190">
        <f>IF(N89="snížená",J89,0)</f>
        <v>0</v>
      </c>
      <c r="BG89" s="190">
        <f>IF(N89="zákl. přenesená",J89,0)</f>
        <v>0</v>
      </c>
      <c r="BH89" s="190">
        <f>IF(N89="sníž. přenesená",J89,0)</f>
        <v>0</v>
      </c>
      <c r="BI89" s="190">
        <f>IF(N89="nulová",J89,0)</f>
        <v>0</v>
      </c>
      <c r="BJ89" s="17" t="s">
        <v>80</v>
      </c>
      <c r="BK89" s="190">
        <f>ROUND(I89*H89,2)</f>
        <v>0</v>
      </c>
      <c r="BL89" s="17" t="s">
        <v>139</v>
      </c>
      <c r="BM89" s="189" t="s">
        <v>513</v>
      </c>
    </row>
    <row r="90" spans="1:65" s="2" customFormat="1" ht="11.25">
      <c r="A90" s="34"/>
      <c r="B90" s="35"/>
      <c r="C90" s="36"/>
      <c r="D90" s="191" t="s">
        <v>141</v>
      </c>
      <c r="E90" s="36"/>
      <c r="F90" s="192" t="s">
        <v>373</v>
      </c>
      <c r="G90" s="36"/>
      <c r="H90" s="36"/>
      <c r="I90" s="193"/>
      <c r="J90" s="36"/>
      <c r="K90" s="36"/>
      <c r="L90" s="39"/>
      <c r="M90" s="194"/>
      <c r="N90" s="195"/>
      <c r="O90" s="64"/>
      <c r="P90" s="64"/>
      <c r="Q90" s="64"/>
      <c r="R90" s="64"/>
      <c r="S90" s="64"/>
      <c r="T90" s="65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T90" s="17" t="s">
        <v>141</v>
      </c>
      <c r="AU90" s="17" t="s">
        <v>82</v>
      </c>
    </row>
    <row r="91" spans="1:65" s="2" customFormat="1" ht="11.25">
      <c r="A91" s="34"/>
      <c r="B91" s="35"/>
      <c r="C91" s="36"/>
      <c r="D91" s="196" t="s">
        <v>143</v>
      </c>
      <c r="E91" s="36"/>
      <c r="F91" s="197" t="s">
        <v>501</v>
      </c>
      <c r="G91" s="36"/>
      <c r="H91" s="36"/>
      <c r="I91" s="193"/>
      <c r="J91" s="36"/>
      <c r="K91" s="36"/>
      <c r="L91" s="39"/>
      <c r="M91" s="231"/>
      <c r="N91" s="232"/>
      <c r="O91" s="233"/>
      <c r="P91" s="233"/>
      <c r="Q91" s="233"/>
      <c r="R91" s="233"/>
      <c r="S91" s="233"/>
      <c r="T91" s="2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T91" s="17" t="s">
        <v>143</v>
      </c>
      <c r="AU91" s="17" t="s">
        <v>82</v>
      </c>
    </row>
    <row r="92" spans="1:65" s="2" customFormat="1" ht="6.95" customHeight="1">
      <c r="A92" s="34"/>
      <c r="B92" s="47"/>
      <c r="C92" s="48"/>
      <c r="D92" s="48"/>
      <c r="E92" s="48"/>
      <c r="F92" s="48"/>
      <c r="G92" s="48"/>
      <c r="H92" s="48"/>
      <c r="I92" s="48"/>
      <c r="J92" s="48"/>
      <c r="K92" s="48"/>
      <c r="L92" s="39"/>
      <c r="M92" s="34"/>
      <c r="O92" s="34"/>
      <c r="P92" s="34"/>
      <c r="Q92" s="34"/>
      <c r="R92" s="34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</sheetData>
  <sheetProtection algorithmName="SHA-512" hashValue="j8eQ8nGd8Rz0CSYO0GDBwSePU+bX17S7AQmusHC/gRpMWHFkp7yWEFV5Fw+MrAiGgGQflnbC8ARutDgU+Xf6JA==" saltValue="6GpSEcCGgoAK2cKbydDFtVBFO7GKztXc5Nf6lEoYCeJdesClWX18TJTrTlAS/TtyNEVzd5Q+U4oFTU9Mafs3zQ==" spinCount="100000" sheet="1" objects="1" scenarios="1" formatColumns="0" formatRows="0" autoFilter="0"/>
  <autoFilter ref="C81:K91"/>
  <mergeCells count="9">
    <mergeCell ref="E50:H50"/>
    <mergeCell ref="E72:H72"/>
    <mergeCell ref="E74:H74"/>
    <mergeCell ref="L2:V2"/>
    <mergeCell ref="E7:H7"/>
    <mergeCell ref="E9:H9"/>
    <mergeCell ref="E18:H18"/>
    <mergeCell ref="E27:H27"/>
    <mergeCell ref="E48:H48"/>
  </mergeCells>
  <hyperlinks>
    <hyperlink ref="F91" r:id="rId1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105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59"/>
      <c r="M2" s="359"/>
      <c r="N2" s="359"/>
      <c r="O2" s="359"/>
      <c r="P2" s="359"/>
      <c r="Q2" s="359"/>
      <c r="R2" s="359"/>
      <c r="S2" s="359"/>
      <c r="T2" s="359"/>
      <c r="U2" s="359"/>
      <c r="V2" s="359"/>
      <c r="AT2" s="17" t="s">
        <v>102</v>
      </c>
    </row>
    <row r="3" spans="1:46" s="1" customFormat="1" ht="6.95" customHeight="1">
      <c r="B3" s="108"/>
      <c r="C3" s="109"/>
      <c r="D3" s="109"/>
      <c r="E3" s="109"/>
      <c r="F3" s="109"/>
      <c r="G3" s="109"/>
      <c r="H3" s="109"/>
      <c r="I3" s="109"/>
      <c r="J3" s="109"/>
      <c r="K3" s="109"/>
      <c r="L3" s="20"/>
      <c r="AT3" s="17" t="s">
        <v>82</v>
      </c>
    </row>
    <row r="4" spans="1:46" s="1" customFormat="1" ht="24.95" customHeight="1">
      <c r="B4" s="20"/>
      <c r="D4" s="110" t="s">
        <v>103</v>
      </c>
      <c r="L4" s="20"/>
      <c r="M4" s="111" t="s">
        <v>10</v>
      </c>
      <c r="AT4" s="17" t="s">
        <v>4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112" t="s">
        <v>16</v>
      </c>
      <c r="L6" s="20"/>
    </row>
    <row r="7" spans="1:46" s="1" customFormat="1" ht="16.5" customHeight="1">
      <c r="B7" s="20"/>
      <c r="E7" s="360" t="str">
        <f>'Rekapitulace stavby'!K6</f>
        <v>Projektové dokumentace 2020, část 1 Biokoridor a biocentrum v k.ú. Mančice a Rašovice</v>
      </c>
      <c r="F7" s="361"/>
      <c r="G7" s="361"/>
      <c r="H7" s="361"/>
      <c r="L7" s="20"/>
    </row>
    <row r="8" spans="1:46" s="2" customFormat="1" ht="12" customHeight="1">
      <c r="A8" s="34"/>
      <c r="B8" s="39"/>
      <c r="C8" s="34"/>
      <c r="D8" s="112" t="s">
        <v>104</v>
      </c>
      <c r="E8" s="34"/>
      <c r="F8" s="34"/>
      <c r="G8" s="34"/>
      <c r="H8" s="34"/>
      <c r="I8" s="34"/>
      <c r="J8" s="34"/>
      <c r="K8" s="34"/>
      <c r="L8" s="113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pans="1:46" s="2" customFormat="1" ht="16.5" customHeight="1">
      <c r="A9" s="34"/>
      <c r="B9" s="39"/>
      <c r="C9" s="34"/>
      <c r="D9" s="34"/>
      <c r="E9" s="363" t="s">
        <v>514</v>
      </c>
      <c r="F9" s="362"/>
      <c r="G9" s="362"/>
      <c r="H9" s="362"/>
      <c r="I9" s="34"/>
      <c r="J9" s="34"/>
      <c r="K9" s="34"/>
      <c r="L9" s="113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pans="1:46" s="2" customFormat="1" ht="11.25">
      <c r="A10" s="34"/>
      <c r="B10" s="39"/>
      <c r="C10" s="34"/>
      <c r="D10" s="34"/>
      <c r="E10" s="34"/>
      <c r="F10" s="34"/>
      <c r="G10" s="34"/>
      <c r="H10" s="34"/>
      <c r="I10" s="34"/>
      <c r="J10" s="34"/>
      <c r="K10" s="34"/>
      <c r="L10" s="113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pans="1:46" s="2" customFormat="1" ht="12" customHeight="1">
      <c r="A11" s="34"/>
      <c r="B11" s="39"/>
      <c r="C11" s="34"/>
      <c r="D11" s="112" t="s">
        <v>18</v>
      </c>
      <c r="E11" s="34"/>
      <c r="F11" s="103" t="s">
        <v>19</v>
      </c>
      <c r="G11" s="34"/>
      <c r="H11" s="34"/>
      <c r="I11" s="112" t="s">
        <v>20</v>
      </c>
      <c r="J11" s="103" t="s">
        <v>19</v>
      </c>
      <c r="K11" s="34"/>
      <c r="L11" s="113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pans="1:46" s="2" customFormat="1" ht="12" customHeight="1">
      <c r="A12" s="34"/>
      <c r="B12" s="39"/>
      <c r="C12" s="34"/>
      <c r="D12" s="112" t="s">
        <v>21</v>
      </c>
      <c r="E12" s="34"/>
      <c r="F12" s="103" t="s">
        <v>22</v>
      </c>
      <c r="G12" s="34"/>
      <c r="H12" s="34"/>
      <c r="I12" s="112" t="s">
        <v>23</v>
      </c>
      <c r="J12" s="114" t="str">
        <f>'Rekapitulace stavby'!AN8</f>
        <v>27. 4. 2022</v>
      </c>
      <c r="K12" s="34"/>
      <c r="L12" s="113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pans="1:46" s="2" customFormat="1" ht="10.9" customHeight="1">
      <c r="A13" s="34"/>
      <c r="B13" s="39"/>
      <c r="C13" s="34"/>
      <c r="D13" s="34"/>
      <c r="E13" s="34"/>
      <c r="F13" s="34"/>
      <c r="G13" s="34"/>
      <c r="H13" s="34"/>
      <c r="I13" s="34"/>
      <c r="J13" s="34"/>
      <c r="K13" s="34"/>
      <c r="L13" s="113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pans="1:46" s="2" customFormat="1" ht="12" customHeight="1">
      <c r="A14" s="34"/>
      <c r="B14" s="39"/>
      <c r="C14" s="34"/>
      <c r="D14" s="112" t="s">
        <v>25</v>
      </c>
      <c r="E14" s="34"/>
      <c r="F14" s="34"/>
      <c r="G14" s="34"/>
      <c r="H14" s="34"/>
      <c r="I14" s="112" t="s">
        <v>26</v>
      </c>
      <c r="J14" s="103" t="s">
        <v>27</v>
      </c>
      <c r="K14" s="34"/>
      <c r="L14" s="113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pans="1:46" s="2" customFormat="1" ht="18" customHeight="1">
      <c r="A15" s="34"/>
      <c r="B15" s="39"/>
      <c r="C15" s="34"/>
      <c r="D15" s="34"/>
      <c r="E15" s="103" t="s">
        <v>28</v>
      </c>
      <c r="F15" s="34"/>
      <c r="G15" s="34"/>
      <c r="H15" s="34"/>
      <c r="I15" s="112" t="s">
        <v>29</v>
      </c>
      <c r="J15" s="103" t="s">
        <v>19</v>
      </c>
      <c r="K15" s="34"/>
      <c r="L15" s="113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pans="1:46" s="2" customFormat="1" ht="6.95" customHeight="1">
      <c r="A16" s="34"/>
      <c r="B16" s="39"/>
      <c r="C16" s="34"/>
      <c r="D16" s="34"/>
      <c r="E16" s="34"/>
      <c r="F16" s="34"/>
      <c r="G16" s="34"/>
      <c r="H16" s="34"/>
      <c r="I16" s="34"/>
      <c r="J16" s="34"/>
      <c r="K16" s="34"/>
      <c r="L16" s="113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pans="1:31" s="2" customFormat="1" ht="12" customHeight="1">
      <c r="A17" s="34"/>
      <c r="B17" s="39"/>
      <c r="C17" s="34"/>
      <c r="D17" s="112" t="s">
        <v>30</v>
      </c>
      <c r="E17" s="34"/>
      <c r="F17" s="34"/>
      <c r="G17" s="34"/>
      <c r="H17" s="34"/>
      <c r="I17" s="112" t="s">
        <v>26</v>
      </c>
      <c r="J17" s="30" t="str">
        <f>'Rekapitulace stavby'!AN13</f>
        <v>Vyplň údaj</v>
      </c>
      <c r="K17" s="34"/>
      <c r="L17" s="113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pans="1:31" s="2" customFormat="1" ht="18" customHeight="1">
      <c r="A18" s="34"/>
      <c r="B18" s="39"/>
      <c r="C18" s="34"/>
      <c r="D18" s="34"/>
      <c r="E18" s="364" t="str">
        <f>'Rekapitulace stavby'!E14</f>
        <v>Vyplň údaj</v>
      </c>
      <c r="F18" s="365"/>
      <c r="G18" s="365"/>
      <c r="H18" s="365"/>
      <c r="I18" s="112" t="s">
        <v>29</v>
      </c>
      <c r="J18" s="30" t="str">
        <f>'Rekapitulace stavby'!AN14</f>
        <v>Vyplň údaj</v>
      </c>
      <c r="K18" s="34"/>
      <c r="L18" s="113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pans="1:31" s="2" customFormat="1" ht="6.95" customHeight="1">
      <c r="A19" s="34"/>
      <c r="B19" s="39"/>
      <c r="C19" s="34"/>
      <c r="D19" s="34"/>
      <c r="E19" s="34"/>
      <c r="F19" s="34"/>
      <c r="G19" s="34"/>
      <c r="H19" s="34"/>
      <c r="I19" s="34"/>
      <c r="J19" s="34"/>
      <c r="K19" s="34"/>
      <c r="L19" s="113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pans="1:31" s="2" customFormat="1" ht="12" customHeight="1">
      <c r="A20" s="34"/>
      <c r="B20" s="39"/>
      <c r="C20" s="34"/>
      <c r="D20" s="112" t="s">
        <v>32</v>
      </c>
      <c r="E20" s="34"/>
      <c r="F20" s="34"/>
      <c r="G20" s="34"/>
      <c r="H20" s="34"/>
      <c r="I20" s="112" t="s">
        <v>26</v>
      </c>
      <c r="J20" s="103" t="s">
        <v>33</v>
      </c>
      <c r="K20" s="34"/>
      <c r="L20" s="113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pans="1:31" s="2" customFormat="1" ht="18" customHeight="1">
      <c r="A21" s="34"/>
      <c r="B21" s="39"/>
      <c r="C21" s="34"/>
      <c r="D21" s="34"/>
      <c r="E21" s="103" t="s">
        <v>34</v>
      </c>
      <c r="F21" s="34"/>
      <c r="G21" s="34"/>
      <c r="H21" s="34"/>
      <c r="I21" s="112" t="s">
        <v>29</v>
      </c>
      <c r="J21" s="103" t="s">
        <v>19</v>
      </c>
      <c r="K21" s="34"/>
      <c r="L21" s="113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pans="1:31" s="2" customFormat="1" ht="6.95" customHeight="1">
      <c r="A22" s="34"/>
      <c r="B22" s="39"/>
      <c r="C22" s="34"/>
      <c r="D22" s="34"/>
      <c r="E22" s="34"/>
      <c r="F22" s="34"/>
      <c r="G22" s="34"/>
      <c r="H22" s="34"/>
      <c r="I22" s="34"/>
      <c r="J22" s="34"/>
      <c r="K22" s="34"/>
      <c r="L22" s="113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pans="1:31" s="2" customFormat="1" ht="12" customHeight="1">
      <c r="A23" s="34"/>
      <c r="B23" s="39"/>
      <c r="C23" s="34"/>
      <c r="D23" s="112" t="s">
        <v>36</v>
      </c>
      <c r="E23" s="34"/>
      <c r="F23" s="34"/>
      <c r="G23" s="34"/>
      <c r="H23" s="34"/>
      <c r="I23" s="112" t="s">
        <v>26</v>
      </c>
      <c r="J23" s="103" t="s">
        <v>33</v>
      </c>
      <c r="K23" s="34"/>
      <c r="L23" s="113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pans="1:31" s="2" customFormat="1" ht="18" customHeight="1">
      <c r="A24" s="34"/>
      <c r="B24" s="39"/>
      <c r="C24" s="34"/>
      <c r="D24" s="34"/>
      <c r="E24" s="103" t="s">
        <v>34</v>
      </c>
      <c r="F24" s="34"/>
      <c r="G24" s="34"/>
      <c r="H24" s="34"/>
      <c r="I24" s="112" t="s">
        <v>29</v>
      </c>
      <c r="J24" s="103" t="s">
        <v>19</v>
      </c>
      <c r="K24" s="34"/>
      <c r="L24" s="113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pans="1:31" s="2" customFormat="1" ht="6.95" customHeight="1">
      <c r="A25" s="34"/>
      <c r="B25" s="39"/>
      <c r="C25" s="34"/>
      <c r="D25" s="34"/>
      <c r="E25" s="34"/>
      <c r="F25" s="34"/>
      <c r="G25" s="34"/>
      <c r="H25" s="34"/>
      <c r="I25" s="34"/>
      <c r="J25" s="34"/>
      <c r="K25" s="34"/>
      <c r="L25" s="113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pans="1:31" s="2" customFormat="1" ht="12" customHeight="1">
      <c r="A26" s="34"/>
      <c r="B26" s="39"/>
      <c r="C26" s="34"/>
      <c r="D26" s="112" t="s">
        <v>37</v>
      </c>
      <c r="E26" s="34"/>
      <c r="F26" s="34"/>
      <c r="G26" s="34"/>
      <c r="H26" s="34"/>
      <c r="I26" s="34"/>
      <c r="J26" s="34"/>
      <c r="K26" s="34"/>
      <c r="L26" s="113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pans="1:31" s="8" customFormat="1" ht="16.5" customHeight="1">
      <c r="A27" s="115"/>
      <c r="B27" s="116"/>
      <c r="C27" s="115"/>
      <c r="D27" s="115"/>
      <c r="E27" s="366" t="s">
        <v>19</v>
      </c>
      <c r="F27" s="366"/>
      <c r="G27" s="366"/>
      <c r="H27" s="366"/>
      <c r="I27" s="115"/>
      <c r="J27" s="115"/>
      <c r="K27" s="115"/>
      <c r="L27" s="117"/>
      <c r="S27" s="115"/>
      <c r="T27" s="115"/>
      <c r="U27" s="115"/>
      <c r="V27" s="115"/>
      <c r="W27" s="115"/>
      <c r="X27" s="115"/>
      <c r="Y27" s="115"/>
      <c r="Z27" s="115"/>
      <c r="AA27" s="115"/>
      <c r="AB27" s="115"/>
      <c r="AC27" s="115"/>
      <c r="AD27" s="115"/>
      <c r="AE27" s="115"/>
    </row>
    <row r="28" spans="1:31" s="2" customFormat="1" ht="6.95" customHeight="1">
      <c r="A28" s="34"/>
      <c r="B28" s="39"/>
      <c r="C28" s="34"/>
      <c r="D28" s="34"/>
      <c r="E28" s="34"/>
      <c r="F28" s="34"/>
      <c r="G28" s="34"/>
      <c r="H28" s="34"/>
      <c r="I28" s="34"/>
      <c r="J28" s="34"/>
      <c r="K28" s="34"/>
      <c r="L28" s="113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pans="1:31" s="2" customFormat="1" ht="6.95" customHeight="1">
      <c r="A29" s="34"/>
      <c r="B29" s="39"/>
      <c r="C29" s="34"/>
      <c r="D29" s="118"/>
      <c r="E29" s="118"/>
      <c r="F29" s="118"/>
      <c r="G29" s="118"/>
      <c r="H29" s="118"/>
      <c r="I29" s="118"/>
      <c r="J29" s="118"/>
      <c r="K29" s="118"/>
      <c r="L29" s="113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pans="1:31" s="2" customFormat="1" ht="25.35" customHeight="1">
      <c r="A30" s="34"/>
      <c r="B30" s="39"/>
      <c r="C30" s="34"/>
      <c r="D30" s="119" t="s">
        <v>39</v>
      </c>
      <c r="E30" s="34"/>
      <c r="F30" s="34"/>
      <c r="G30" s="34"/>
      <c r="H30" s="34"/>
      <c r="I30" s="34"/>
      <c r="J30" s="120">
        <f>ROUND(J82, 2)</f>
        <v>0</v>
      </c>
      <c r="K30" s="34"/>
      <c r="L30" s="113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pans="1:31" s="2" customFormat="1" ht="6.95" customHeight="1">
      <c r="A31" s="34"/>
      <c r="B31" s="39"/>
      <c r="C31" s="34"/>
      <c r="D31" s="118"/>
      <c r="E31" s="118"/>
      <c r="F31" s="118"/>
      <c r="G31" s="118"/>
      <c r="H31" s="118"/>
      <c r="I31" s="118"/>
      <c r="J31" s="118"/>
      <c r="K31" s="118"/>
      <c r="L31" s="113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pans="1:31" s="2" customFormat="1" ht="14.45" customHeight="1">
      <c r="A32" s="34"/>
      <c r="B32" s="39"/>
      <c r="C32" s="34"/>
      <c r="D32" s="34"/>
      <c r="E32" s="34"/>
      <c r="F32" s="121" t="s">
        <v>41</v>
      </c>
      <c r="G32" s="34"/>
      <c r="H32" s="34"/>
      <c r="I32" s="121" t="s">
        <v>40</v>
      </c>
      <c r="J32" s="121" t="s">
        <v>42</v>
      </c>
      <c r="K32" s="34"/>
      <c r="L32" s="113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pans="1:31" s="2" customFormat="1" ht="14.45" customHeight="1">
      <c r="A33" s="34"/>
      <c r="B33" s="39"/>
      <c r="C33" s="34"/>
      <c r="D33" s="122" t="s">
        <v>43</v>
      </c>
      <c r="E33" s="112" t="s">
        <v>44</v>
      </c>
      <c r="F33" s="123">
        <f>ROUND((SUM(BE82:BE104)),  2)</f>
        <v>0</v>
      </c>
      <c r="G33" s="34"/>
      <c r="H33" s="34"/>
      <c r="I33" s="124">
        <v>0.21</v>
      </c>
      <c r="J33" s="123">
        <f>ROUND(((SUM(BE82:BE104))*I33),  2)</f>
        <v>0</v>
      </c>
      <c r="K33" s="34"/>
      <c r="L33" s="113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pans="1:31" s="2" customFormat="1" ht="14.45" customHeight="1">
      <c r="A34" s="34"/>
      <c r="B34" s="39"/>
      <c r="C34" s="34"/>
      <c r="D34" s="34"/>
      <c r="E34" s="112" t="s">
        <v>45</v>
      </c>
      <c r="F34" s="123">
        <f>ROUND((SUM(BF82:BF104)),  2)</f>
        <v>0</v>
      </c>
      <c r="G34" s="34"/>
      <c r="H34" s="34"/>
      <c r="I34" s="124">
        <v>0.15</v>
      </c>
      <c r="J34" s="123">
        <f>ROUND(((SUM(BF82:BF104))*I34),  2)</f>
        <v>0</v>
      </c>
      <c r="K34" s="34"/>
      <c r="L34" s="113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pans="1:31" s="2" customFormat="1" ht="14.45" hidden="1" customHeight="1">
      <c r="A35" s="34"/>
      <c r="B35" s="39"/>
      <c r="C35" s="34"/>
      <c r="D35" s="34"/>
      <c r="E35" s="112" t="s">
        <v>46</v>
      </c>
      <c r="F35" s="123">
        <f>ROUND((SUM(BG82:BG104)),  2)</f>
        <v>0</v>
      </c>
      <c r="G35" s="34"/>
      <c r="H35" s="34"/>
      <c r="I35" s="124">
        <v>0.21</v>
      </c>
      <c r="J35" s="123">
        <f>0</f>
        <v>0</v>
      </c>
      <c r="K35" s="34"/>
      <c r="L35" s="113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pans="1:31" s="2" customFormat="1" ht="14.45" hidden="1" customHeight="1">
      <c r="A36" s="34"/>
      <c r="B36" s="39"/>
      <c r="C36" s="34"/>
      <c r="D36" s="34"/>
      <c r="E36" s="112" t="s">
        <v>47</v>
      </c>
      <c r="F36" s="123">
        <f>ROUND((SUM(BH82:BH104)),  2)</f>
        <v>0</v>
      </c>
      <c r="G36" s="34"/>
      <c r="H36" s="34"/>
      <c r="I36" s="124">
        <v>0.15</v>
      </c>
      <c r="J36" s="123">
        <f>0</f>
        <v>0</v>
      </c>
      <c r="K36" s="34"/>
      <c r="L36" s="113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spans="1:31" s="2" customFormat="1" ht="14.45" hidden="1" customHeight="1">
      <c r="A37" s="34"/>
      <c r="B37" s="39"/>
      <c r="C37" s="34"/>
      <c r="D37" s="34"/>
      <c r="E37" s="112" t="s">
        <v>48</v>
      </c>
      <c r="F37" s="123">
        <f>ROUND((SUM(BI82:BI104)),  2)</f>
        <v>0</v>
      </c>
      <c r="G37" s="34"/>
      <c r="H37" s="34"/>
      <c r="I37" s="124">
        <v>0</v>
      </c>
      <c r="J37" s="123">
        <f>0</f>
        <v>0</v>
      </c>
      <c r="K37" s="34"/>
      <c r="L37" s="113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spans="1:31" s="2" customFormat="1" ht="6.95" customHeight="1">
      <c r="A38" s="34"/>
      <c r="B38" s="39"/>
      <c r="C38" s="34"/>
      <c r="D38" s="34"/>
      <c r="E38" s="34"/>
      <c r="F38" s="34"/>
      <c r="G38" s="34"/>
      <c r="H38" s="34"/>
      <c r="I38" s="34"/>
      <c r="J38" s="34"/>
      <c r="K38" s="34"/>
      <c r="L38" s="113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spans="1:31" s="2" customFormat="1" ht="25.35" customHeight="1">
      <c r="A39" s="34"/>
      <c r="B39" s="39"/>
      <c r="C39" s="125"/>
      <c r="D39" s="126" t="s">
        <v>49</v>
      </c>
      <c r="E39" s="127"/>
      <c r="F39" s="127"/>
      <c r="G39" s="128" t="s">
        <v>50</v>
      </c>
      <c r="H39" s="129" t="s">
        <v>51</v>
      </c>
      <c r="I39" s="127"/>
      <c r="J39" s="130">
        <f>SUM(J30:J37)</f>
        <v>0</v>
      </c>
      <c r="K39" s="131"/>
      <c r="L39" s="113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pans="1:31" s="2" customFormat="1" ht="14.45" customHeight="1">
      <c r="A40" s="34"/>
      <c r="B40" s="132"/>
      <c r="C40" s="133"/>
      <c r="D40" s="133"/>
      <c r="E40" s="133"/>
      <c r="F40" s="133"/>
      <c r="G40" s="133"/>
      <c r="H40" s="133"/>
      <c r="I40" s="133"/>
      <c r="J40" s="133"/>
      <c r="K40" s="133"/>
      <c r="L40" s="113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4" spans="1:31" s="2" customFormat="1" ht="6.95" customHeight="1">
      <c r="A44" s="34"/>
      <c r="B44" s="134"/>
      <c r="C44" s="135"/>
      <c r="D44" s="135"/>
      <c r="E44" s="135"/>
      <c r="F44" s="135"/>
      <c r="G44" s="135"/>
      <c r="H44" s="135"/>
      <c r="I44" s="135"/>
      <c r="J44" s="135"/>
      <c r="K44" s="135"/>
      <c r="L44" s="113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</row>
    <row r="45" spans="1:31" s="2" customFormat="1" ht="24.95" customHeight="1">
      <c r="A45" s="34"/>
      <c r="B45" s="35"/>
      <c r="C45" s="23" t="s">
        <v>109</v>
      </c>
      <c r="D45" s="36"/>
      <c r="E45" s="36"/>
      <c r="F45" s="36"/>
      <c r="G45" s="36"/>
      <c r="H45" s="36"/>
      <c r="I45" s="36"/>
      <c r="J45" s="36"/>
      <c r="K45" s="36"/>
      <c r="L45" s="113"/>
      <c r="S45" s="34"/>
      <c r="T45" s="34"/>
      <c r="U45" s="34"/>
      <c r="V45" s="34"/>
      <c r="W45" s="34"/>
      <c r="X45" s="34"/>
      <c r="Y45" s="34"/>
      <c r="Z45" s="34"/>
      <c r="AA45" s="34"/>
      <c r="AB45" s="34"/>
      <c r="AC45" s="34"/>
      <c r="AD45" s="34"/>
      <c r="AE45" s="34"/>
    </row>
    <row r="46" spans="1:31" s="2" customFormat="1" ht="6.95" customHeight="1">
      <c r="A46" s="34"/>
      <c r="B46" s="35"/>
      <c r="C46" s="36"/>
      <c r="D46" s="36"/>
      <c r="E46" s="36"/>
      <c r="F46" s="36"/>
      <c r="G46" s="36"/>
      <c r="H46" s="36"/>
      <c r="I46" s="36"/>
      <c r="J46" s="36"/>
      <c r="K46" s="36"/>
      <c r="L46" s="113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</row>
    <row r="47" spans="1:31" s="2" customFormat="1" ht="12" customHeight="1">
      <c r="A47" s="34"/>
      <c r="B47" s="35"/>
      <c r="C47" s="29" t="s">
        <v>16</v>
      </c>
      <c r="D47" s="36"/>
      <c r="E47" s="36"/>
      <c r="F47" s="36"/>
      <c r="G47" s="36"/>
      <c r="H47" s="36"/>
      <c r="I47" s="36"/>
      <c r="J47" s="36"/>
      <c r="K47" s="36"/>
      <c r="L47" s="113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</row>
    <row r="48" spans="1:31" s="2" customFormat="1" ht="16.5" customHeight="1">
      <c r="A48" s="34"/>
      <c r="B48" s="35"/>
      <c r="C48" s="36"/>
      <c r="D48" s="36"/>
      <c r="E48" s="367" t="str">
        <f>E7</f>
        <v>Projektové dokumentace 2020, část 1 Biokoridor a biocentrum v k.ú. Mančice a Rašovice</v>
      </c>
      <c r="F48" s="368"/>
      <c r="G48" s="368"/>
      <c r="H48" s="368"/>
      <c r="I48" s="36"/>
      <c r="J48" s="36"/>
      <c r="K48" s="36"/>
      <c r="L48" s="113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</row>
    <row r="49" spans="1:47" s="2" customFormat="1" ht="12" customHeight="1">
      <c r="A49" s="34"/>
      <c r="B49" s="35"/>
      <c r="C49" s="29" t="s">
        <v>104</v>
      </c>
      <c r="D49" s="36"/>
      <c r="E49" s="36"/>
      <c r="F49" s="36"/>
      <c r="G49" s="36"/>
      <c r="H49" s="36"/>
      <c r="I49" s="36"/>
      <c r="J49" s="36"/>
      <c r="K49" s="36"/>
      <c r="L49" s="113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</row>
    <row r="50" spans="1:47" s="2" customFormat="1" ht="16.5" customHeight="1">
      <c r="A50" s="34"/>
      <c r="B50" s="35"/>
      <c r="C50" s="36"/>
      <c r="D50" s="36"/>
      <c r="E50" s="316" t="str">
        <f>E9</f>
        <v>VRN - Vedlejší rozpočtové náklady</v>
      </c>
      <c r="F50" s="369"/>
      <c r="G50" s="369"/>
      <c r="H50" s="369"/>
      <c r="I50" s="36"/>
      <c r="J50" s="36"/>
      <c r="K50" s="36"/>
      <c r="L50" s="113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</row>
    <row r="51" spans="1:47" s="2" customFormat="1" ht="6.95" customHeight="1">
      <c r="A51" s="34"/>
      <c r="B51" s="35"/>
      <c r="C51" s="36"/>
      <c r="D51" s="36"/>
      <c r="E51" s="36"/>
      <c r="F51" s="36"/>
      <c r="G51" s="36"/>
      <c r="H51" s="36"/>
      <c r="I51" s="36"/>
      <c r="J51" s="36"/>
      <c r="K51" s="36"/>
      <c r="L51" s="113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</row>
    <row r="52" spans="1:47" s="2" customFormat="1" ht="12" customHeight="1">
      <c r="A52" s="34"/>
      <c r="B52" s="35"/>
      <c r="C52" s="29" t="s">
        <v>21</v>
      </c>
      <c r="D52" s="36"/>
      <c r="E52" s="36"/>
      <c r="F52" s="27" t="str">
        <f>F12</f>
        <v xml:space="preserve"> Mančice a Rašovice</v>
      </c>
      <c r="G52" s="36"/>
      <c r="H52" s="36"/>
      <c r="I52" s="29" t="s">
        <v>23</v>
      </c>
      <c r="J52" s="59" t="str">
        <f>IF(J12="","",J12)</f>
        <v>27. 4. 2022</v>
      </c>
      <c r="K52" s="36"/>
      <c r="L52" s="113"/>
      <c r="S52" s="34"/>
      <c r="T52" s="34"/>
      <c r="U52" s="34"/>
      <c r="V52" s="34"/>
      <c r="W52" s="34"/>
      <c r="X52" s="34"/>
      <c r="Y52" s="34"/>
      <c r="Z52" s="34"/>
      <c r="AA52" s="34"/>
      <c r="AB52" s="34"/>
      <c r="AC52" s="34"/>
      <c r="AD52" s="34"/>
      <c r="AE52" s="34"/>
    </row>
    <row r="53" spans="1:47" s="2" customFormat="1" ht="6.95" customHeight="1">
      <c r="A53" s="34"/>
      <c r="B53" s="35"/>
      <c r="C53" s="36"/>
      <c r="D53" s="36"/>
      <c r="E53" s="36"/>
      <c r="F53" s="36"/>
      <c r="G53" s="36"/>
      <c r="H53" s="36"/>
      <c r="I53" s="36"/>
      <c r="J53" s="36"/>
      <c r="K53" s="36"/>
      <c r="L53" s="113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</row>
    <row r="54" spans="1:47" s="2" customFormat="1" ht="25.7" customHeight="1">
      <c r="A54" s="34"/>
      <c r="B54" s="35"/>
      <c r="C54" s="29" t="s">
        <v>25</v>
      </c>
      <c r="D54" s="36"/>
      <c r="E54" s="36"/>
      <c r="F54" s="27" t="str">
        <f>E15</f>
        <v xml:space="preserve">ČR - SPÚ. pobočka Kutná  Hora </v>
      </c>
      <c r="G54" s="36"/>
      <c r="H54" s="36"/>
      <c r="I54" s="29" t="s">
        <v>32</v>
      </c>
      <c r="J54" s="32" t="str">
        <f>E21</f>
        <v>ATELIER FONTES s.r.o.</v>
      </c>
      <c r="K54" s="36"/>
      <c r="L54" s="113"/>
      <c r="S54" s="34"/>
      <c r="T54" s="34"/>
      <c r="U54" s="34"/>
      <c r="V54" s="34"/>
      <c r="W54" s="34"/>
      <c r="X54" s="34"/>
      <c r="Y54" s="34"/>
      <c r="Z54" s="34"/>
      <c r="AA54" s="34"/>
      <c r="AB54" s="34"/>
      <c r="AC54" s="34"/>
      <c r="AD54" s="34"/>
      <c r="AE54" s="34"/>
    </row>
    <row r="55" spans="1:47" s="2" customFormat="1" ht="25.7" customHeight="1">
      <c r="A55" s="34"/>
      <c r="B55" s="35"/>
      <c r="C55" s="29" t="s">
        <v>30</v>
      </c>
      <c r="D55" s="36"/>
      <c r="E55" s="36"/>
      <c r="F55" s="27" t="str">
        <f>IF(E18="","",E18)</f>
        <v>Vyplň údaj</v>
      </c>
      <c r="G55" s="36"/>
      <c r="H55" s="36"/>
      <c r="I55" s="29" t="s">
        <v>36</v>
      </c>
      <c r="J55" s="32" t="str">
        <f>E24</f>
        <v>ATELIER FONTES s.r.o.</v>
      </c>
      <c r="K55" s="36"/>
      <c r="L55" s="113"/>
      <c r="S55" s="34"/>
      <c r="T55" s="34"/>
      <c r="U55" s="34"/>
      <c r="V55" s="34"/>
      <c r="W55" s="34"/>
      <c r="X55" s="34"/>
      <c r="Y55" s="34"/>
      <c r="Z55" s="34"/>
      <c r="AA55" s="34"/>
      <c r="AB55" s="34"/>
      <c r="AC55" s="34"/>
      <c r="AD55" s="34"/>
      <c r="AE55" s="34"/>
    </row>
    <row r="56" spans="1:47" s="2" customFormat="1" ht="10.35" customHeight="1">
      <c r="A56" s="34"/>
      <c r="B56" s="35"/>
      <c r="C56" s="36"/>
      <c r="D56" s="36"/>
      <c r="E56" s="36"/>
      <c r="F56" s="36"/>
      <c r="G56" s="36"/>
      <c r="H56" s="36"/>
      <c r="I56" s="36"/>
      <c r="J56" s="36"/>
      <c r="K56" s="36"/>
      <c r="L56" s="113"/>
      <c r="S56" s="34"/>
      <c r="T56" s="34"/>
      <c r="U56" s="34"/>
      <c r="V56" s="34"/>
      <c r="W56" s="34"/>
      <c r="X56" s="34"/>
      <c r="Y56" s="34"/>
      <c r="Z56" s="34"/>
      <c r="AA56" s="34"/>
      <c r="AB56" s="34"/>
      <c r="AC56" s="34"/>
      <c r="AD56" s="34"/>
      <c r="AE56" s="34"/>
    </row>
    <row r="57" spans="1:47" s="2" customFormat="1" ht="29.25" customHeight="1">
      <c r="A57" s="34"/>
      <c r="B57" s="35"/>
      <c r="C57" s="136" t="s">
        <v>110</v>
      </c>
      <c r="D57" s="137"/>
      <c r="E57" s="137"/>
      <c r="F57" s="137"/>
      <c r="G57" s="137"/>
      <c r="H57" s="137"/>
      <c r="I57" s="137"/>
      <c r="J57" s="138" t="s">
        <v>111</v>
      </c>
      <c r="K57" s="137"/>
      <c r="L57" s="113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</row>
    <row r="58" spans="1:47" s="2" customFormat="1" ht="10.35" customHeight="1">
      <c r="A58" s="34"/>
      <c r="B58" s="35"/>
      <c r="C58" s="36"/>
      <c r="D58" s="36"/>
      <c r="E58" s="36"/>
      <c r="F58" s="36"/>
      <c r="G58" s="36"/>
      <c r="H58" s="36"/>
      <c r="I58" s="36"/>
      <c r="J58" s="36"/>
      <c r="K58" s="36"/>
      <c r="L58" s="113"/>
      <c r="S58" s="34"/>
      <c r="T58" s="34"/>
      <c r="U58" s="34"/>
      <c r="V58" s="34"/>
      <c r="W58" s="34"/>
      <c r="X58" s="34"/>
      <c r="Y58" s="34"/>
      <c r="Z58" s="34"/>
      <c r="AA58" s="34"/>
      <c r="AB58" s="34"/>
      <c r="AC58" s="34"/>
      <c r="AD58" s="34"/>
      <c r="AE58" s="34"/>
    </row>
    <row r="59" spans="1:47" s="2" customFormat="1" ht="22.9" customHeight="1">
      <c r="A59" s="34"/>
      <c r="B59" s="35"/>
      <c r="C59" s="139" t="s">
        <v>71</v>
      </c>
      <c r="D59" s="36"/>
      <c r="E59" s="36"/>
      <c r="F59" s="36"/>
      <c r="G59" s="36"/>
      <c r="H59" s="36"/>
      <c r="I59" s="36"/>
      <c r="J59" s="77">
        <f>J82</f>
        <v>0</v>
      </c>
      <c r="K59" s="36"/>
      <c r="L59" s="113"/>
      <c r="S59" s="34"/>
      <c r="T59" s="34"/>
      <c r="U59" s="34"/>
      <c r="V59" s="34"/>
      <c r="W59" s="34"/>
      <c r="X59" s="34"/>
      <c r="Y59" s="34"/>
      <c r="Z59" s="34"/>
      <c r="AA59" s="34"/>
      <c r="AB59" s="34"/>
      <c r="AC59" s="34"/>
      <c r="AD59" s="34"/>
      <c r="AE59" s="34"/>
      <c r="AU59" s="17" t="s">
        <v>112</v>
      </c>
    </row>
    <row r="60" spans="1:47" s="9" customFormat="1" ht="24.95" customHeight="1">
      <c r="B60" s="140"/>
      <c r="C60" s="141"/>
      <c r="D60" s="142" t="s">
        <v>514</v>
      </c>
      <c r="E60" s="143"/>
      <c r="F60" s="143"/>
      <c r="G60" s="143"/>
      <c r="H60" s="143"/>
      <c r="I60" s="143"/>
      <c r="J60" s="144">
        <f>J83</f>
        <v>0</v>
      </c>
      <c r="K60" s="141"/>
      <c r="L60" s="145"/>
    </row>
    <row r="61" spans="1:47" s="10" customFormat="1" ht="19.899999999999999" customHeight="1">
      <c r="B61" s="146"/>
      <c r="C61" s="97"/>
      <c r="D61" s="147" t="s">
        <v>515</v>
      </c>
      <c r="E61" s="148"/>
      <c r="F61" s="148"/>
      <c r="G61" s="148"/>
      <c r="H61" s="148"/>
      <c r="I61" s="148"/>
      <c r="J61" s="149">
        <f>J84</f>
        <v>0</v>
      </c>
      <c r="K61" s="97"/>
      <c r="L61" s="150"/>
    </row>
    <row r="62" spans="1:47" s="10" customFormat="1" ht="19.899999999999999" customHeight="1">
      <c r="B62" s="146"/>
      <c r="C62" s="97"/>
      <c r="D62" s="147" t="s">
        <v>516</v>
      </c>
      <c r="E62" s="148"/>
      <c r="F62" s="148"/>
      <c r="G62" s="148"/>
      <c r="H62" s="148"/>
      <c r="I62" s="148"/>
      <c r="J62" s="149">
        <f>J94</f>
        <v>0</v>
      </c>
      <c r="K62" s="97"/>
      <c r="L62" s="150"/>
    </row>
    <row r="63" spans="1:47" s="2" customFormat="1" ht="21.75" customHeight="1">
      <c r="A63" s="34"/>
      <c r="B63" s="35"/>
      <c r="C63" s="36"/>
      <c r="D63" s="36"/>
      <c r="E63" s="36"/>
      <c r="F63" s="36"/>
      <c r="G63" s="36"/>
      <c r="H63" s="36"/>
      <c r="I63" s="36"/>
      <c r="J63" s="36"/>
      <c r="K63" s="36"/>
      <c r="L63" s="113"/>
      <c r="S63" s="34"/>
      <c r="T63" s="34"/>
      <c r="U63" s="34"/>
      <c r="V63" s="34"/>
      <c r="W63" s="34"/>
      <c r="X63" s="34"/>
      <c r="Y63" s="34"/>
      <c r="Z63" s="34"/>
      <c r="AA63" s="34"/>
      <c r="AB63" s="34"/>
      <c r="AC63" s="34"/>
      <c r="AD63" s="34"/>
      <c r="AE63" s="34"/>
    </row>
    <row r="64" spans="1:47" s="2" customFormat="1" ht="6.95" customHeight="1">
      <c r="A64" s="34"/>
      <c r="B64" s="47"/>
      <c r="C64" s="48"/>
      <c r="D64" s="48"/>
      <c r="E64" s="48"/>
      <c r="F64" s="48"/>
      <c r="G64" s="48"/>
      <c r="H64" s="48"/>
      <c r="I64" s="48"/>
      <c r="J64" s="48"/>
      <c r="K64" s="48"/>
      <c r="L64" s="113"/>
      <c r="S64" s="34"/>
      <c r="T64" s="34"/>
      <c r="U64" s="34"/>
      <c r="V64" s="34"/>
      <c r="W64" s="34"/>
      <c r="X64" s="34"/>
      <c r="Y64" s="34"/>
      <c r="Z64" s="34"/>
      <c r="AA64" s="34"/>
      <c r="AB64" s="34"/>
      <c r="AC64" s="34"/>
      <c r="AD64" s="34"/>
      <c r="AE64" s="34"/>
    </row>
    <row r="68" spans="1:31" s="2" customFormat="1" ht="6.95" customHeight="1">
      <c r="A68" s="34"/>
      <c r="B68" s="49"/>
      <c r="C68" s="50"/>
      <c r="D68" s="50"/>
      <c r="E68" s="50"/>
      <c r="F68" s="50"/>
      <c r="G68" s="50"/>
      <c r="H68" s="50"/>
      <c r="I68" s="50"/>
      <c r="J68" s="50"/>
      <c r="K68" s="50"/>
      <c r="L68" s="113"/>
      <c r="S68" s="34"/>
      <c r="T68" s="34"/>
      <c r="U68" s="34"/>
      <c r="V68" s="34"/>
      <c r="W68" s="34"/>
      <c r="X68" s="34"/>
      <c r="Y68" s="34"/>
      <c r="Z68" s="34"/>
      <c r="AA68" s="34"/>
      <c r="AB68" s="34"/>
      <c r="AC68" s="34"/>
      <c r="AD68" s="34"/>
      <c r="AE68" s="34"/>
    </row>
    <row r="69" spans="1:31" s="2" customFormat="1" ht="24.95" customHeight="1">
      <c r="A69" s="34"/>
      <c r="B69" s="35"/>
      <c r="C69" s="23" t="s">
        <v>117</v>
      </c>
      <c r="D69" s="36"/>
      <c r="E69" s="36"/>
      <c r="F69" s="36"/>
      <c r="G69" s="36"/>
      <c r="H69" s="36"/>
      <c r="I69" s="36"/>
      <c r="J69" s="36"/>
      <c r="K69" s="36"/>
      <c r="L69" s="113"/>
      <c r="S69" s="34"/>
      <c r="T69" s="34"/>
      <c r="U69" s="34"/>
      <c r="V69" s="34"/>
      <c r="W69" s="34"/>
      <c r="X69" s="34"/>
      <c r="Y69" s="34"/>
      <c r="Z69" s="34"/>
      <c r="AA69" s="34"/>
      <c r="AB69" s="34"/>
      <c r="AC69" s="34"/>
      <c r="AD69" s="34"/>
      <c r="AE69" s="34"/>
    </row>
    <row r="70" spans="1:31" s="2" customFormat="1" ht="6.95" customHeight="1">
      <c r="A70" s="34"/>
      <c r="B70" s="35"/>
      <c r="C70" s="36"/>
      <c r="D70" s="36"/>
      <c r="E70" s="36"/>
      <c r="F70" s="36"/>
      <c r="G70" s="36"/>
      <c r="H70" s="36"/>
      <c r="I70" s="36"/>
      <c r="J70" s="36"/>
      <c r="K70" s="36"/>
      <c r="L70" s="113"/>
      <c r="S70" s="34"/>
      <c r="T70" s="34"/>
      <c r="U70" s="34"/>
      <c r="V70" s="34"/>
      <c r="W70" s="34"/>
      <c r="X70" s="34"/>
      <c r="Y70" s="34"/>
      <c r="Z70" s="34"/>
      <c r="AA70" s="34"/>
      <c r="AB70" s="34"/>
      <c r="AC70" s="34"/>
      <c r="AD70" s="34"/>
      <c r="AE70" s="34"/>
    </row>
    <row r="71" spans="1:31" s="2" customFormat="1" ht="12" customHeight="1">
      <c r="A71" s="34"/>
      <c r="B71" s="35"/>
      <c r="C71" s="29" t="s">
        <v>16</v>
      </c>
      <c r="D71" s="36"/>
      <c r="E71" s="36"/>
      <c r="F71" s="36"/>
      <c r="G71" s="36"/>
      <c r="H71" s="36"/>
      <c r="I71" s="36"/>
      <c r="J71" s="36"/>
      <c r="K71" s="36"/>
      <c r="L71" s="113"/>
      <c r="S71" s="34"/>
      <c r="T71" s="34"/>
      <c r="U71" s="34"/>
      <c r="V71" s="34"/>
      <c r="W71" s="34"/>
      <c r="X71" s="34"/>
      <c r="Y71" s="34"/>
      <c r="Z71" s="34"/>
      <c r="AA71" s="34"/>
      <c r="AB71" s="34"/>
      <c r="AC71" s="34"/>
      <c r="AD71" s="34"/>
      <c r="AE71" s="34"/>
    </row>
    <row r="72" spans="1:31" s="2" customFormat="1" ht="16.5" customHeight="1">
      <c r="A72" s="34"/>
      <c r="B72" s="35"/>
      <c r="C72" s="36"/>
      <c r="D72" s="36"/>
      <c r="E72" s="367" t="str">
        <f>E7</f>
        <v>Projektové dokumentace 2020, část 1 Biokoridor a biocentrum v k.ú. Mančice a Rašovice</v>
      </c>
      <c r="F72" s="368"/>
      <c r="G72" s="368"/>
      <c r="H72" s="368"/>
      <c r="I72" s="36"/>
      <c r="J72" s="36"/>
      <c r="K72" s="36"/>
      <c r="L72" s="113"/>
      <c r="S72" s="34"/>
      <c r="T72" s="34"/>
      <c r="U72" s="34"/>
      <c r="V72" s="34"/>
      <c r="W72" s="34"/>
      <c r="X72" s="34"/>
      <c r="Y72" s="34"/>
      <c r="Z72" s="34"/>
      <c r="AA72" s="34"/>
      <c r="AB72" s="34"/>
      <c r="AC72" s="34"/>
      <c r="AD72" s="34"/>
      <c r="AE72" s="34"/>
    </row>
    <row r="73" spans="1:31" s="2" customFormat="1" ht="12" customHeight="1">
      <c r="A73" s="34"/>
      <c r="B73" s="35"/>
      <c r="C73" s="29" t="s">
        <v>104</v>
      </c>
      <c r="D73" s="36"/>
      <c r="E73" s="36"/>
      <c r="F73" s="36"/>
      <c r="G73" s="36"/>
      <c r="H73" s="36"/>
      <c r="I73" s="36"/>
      <c r="J73" s="36"/>
      <c r="K73" s="36"/>
      <c r="L73" s="113"/>
      <c r="S73" s="34"/>
      <c r="T73" s="34"/>
      <c r="U73" s="34"/>
      <c r="V73" s="34"/>
      <c r="W73" s="34"/>
      <c r="X73" s="34"/>
      <c r="Y73" s="34"/>
      <c r="Z73" s="34"/>
      <c r="AA73" s="34"/>
      <c r="AB73" s="34"/>
      <c r="AC73" s="34"/>
      <c r="AD73" s="34"/>
      <c r="AE73" s="34"/>
    </row>
    <row r="74" spans="1:31" s="2" customFormat="1" ht="16.5" customHeight="1">
      <c r="A74" s="34"/>
      <c r="B74" s="35"/>
      <c r="C74" s="36"/>
      <c r="D74" s="36"/>
      <c r="E74" s="316" t="str">
        <f>E9</f>
        <v>VRN - Vedlejší rozpočtové náklady</v>
      </c>
      <c r="F74" s="369"/>
      <c r="G74" s="369"/>
      <c r="H74" s="369"/>
      <c r="I74" s="36"/>
      <c r="J74" s="36"/>
      <c r="K74" s="36"/>
      <c r="L74" s="113"/>
      <c r="S74" s="34"/>
      <c r="T74" s="34"/>
      <c r="U74" s="34"/>
      <c r="V74" s="34"/>
      <c r="W74" s="34"/>
      <c r="X74" s="34"/>
      <c r="Y74" s="34"/>
      <c r="Z74" s="34"/>
      <c r="AA74" s="34"/>
      <c r="AB74" s="34"/>
      <c r="AC74" s="34"/>
      <c r="AD74" s="34"/>
      <c r="AE74" s="34"/>
    </row>
    <row r="75" spans="1:31" s="2" customFormat="1" ht="6.95" customHeight="1">
      <c r="A75" s="34"/>
      <c r="B75" s="35"/>
      <c r="C75" s="36"/>
      <c r="D75" s="36"/>
      <c r="E75" s="36"/>
      <c r="F75" s="36"/>
      <c r="G75" s="36"/>
      <c r="H75" s="36"/>
      <c r="I75" s="36"/>
      <c r="J75" s="36"/>
      <c r="K75" s="36"/>
      <c r="L75" s="113"/>
      <c r="S75" s="34"/>
      <c r="T75" s="34"/>
      <c r="U75" s="34"/>
      <c r="V75" s="34"/>
      <c r="W75" s="34"/>
      <c r="X75" s="34"/>
      <c r="Y75" s="34"/>
      <c r="Z75" s="34"/>
      <c r="AA75" s="34"/>
      <c r="AB75" s="34"/>
      <c r="AC75" s="34"/>
      <c r="AD75" s="34"/>
      <c r="AE75" s="34"/>
    </row>
    <row r="76" spans="1:31" s="2" customFormat="1" ht="12" customHeight="1">
      <c r="A76" s="34"/>
      <c r="B76" s="35"/>
      <c r="C76" s="29" t="s">
        <v>21</v>
      </c>
      <c r="D76" s="36"/>
      <c r="E76" s="36"/>
      <c r="F76" s="27" t="str">
        <f>F12</f>
        <v xml:space="preserve"> Mančice a Rašovice</v>
      </c>
      <c r="G76" s="36"/>
      <c r="H76" s="36"/>
      <c r="I76" s="29" t="s">
        <v>23</v>
      </c>
      <c r="J76" s="59" t="str">
        <f>IF(J12="","",J12)</f>
        <v>27. 4. 2022</v>
      </c>
      <c r="K76" s="36"/>
      <c r="L76" s="113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pans="1:31" s="2" customFormat="1" ht="6.95" customHeight="1">
      <c r="A77" s="34"/>
      <c r="B77" s="35"/>
      <c r="C77" s="36"/>
      <c r="D77" s="36"/>
      <c r="E77" s="36"/>
      <c r="F77" s="36"/>
      <c r="G77" s="36"/>
      <c r="H77" s="36"/>
      <c r="I77" s="36"/>
      <c r="J77" s="36"/>
      <c r="K77" s="36"/>
      <c r="L77" s="113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spans="1:31" s="2" customFormat="1" ht="25.7" customHeight="1">
      <c r="A78" s="34"/>
      <c r="B78" s="35"/>
      <c r="C78" s="29" t="s">
        <v>25</v>
      </c>
      <c r="D78" s="36"/>
      <c r="E78" s="36"/>
      <c r="F78" s="27" t="str">
        <f>E15</f>
        <v xml:space="preserve">ČR - SPÚ. pobočka Kutná  Hora </v>
      </c>
      <c r="G78" s="36"/>
      <c r="H78" s="36"/>
      <c r="I78" s="29" t="s">
        <v>32</v>
      </c>
      <c r="J78" s="32" t="str">
        <f>E21</f>
        <v>ATELIER FONTES s.r.o.</v>
      </c>
      <c r="K78" s="36"/>
      <c r="L78" s="113"/>
      <c r="S78" s="34"/>
      <c r="T78" s="34"/>
      <c r="U78" s="34"/>
      <c r="V78" s="34"/>
      <c r="W78" s="34"/>
      <c r="X78" s="34"/>
      <c r="Y78" s="34"/>
      <c r="Z78" s="34"/>
      <c r="AA78" s="34"/>
      <c r="AB78" s="34"/>
      <c r="AC78" s="34"/>
      <c r="AD78" s="34"/>
      <c r="AE78" s="34"/>
    </row>
    <row r="79" spans="1:31" s="2" customFormat="1" ht="25.7" customHeight="1">
      <c r="A79" s="34"/>
      <c r="B79" s="35"/>
      <c r="C79" s="29" t="s">
        <v>30</v>
      </c>
      <c r="D79" s="36"/>
      <c r="E79" s="36"/>
      <c r="F79" s="27" t="str">
        <f>IF(E18="","",E18)</f>
        <v>Vyplň údaj</v>
      </c>
      <c r="G79" s="36"/>
      <c r="H79" s="36"/>
      <c r="I79" s="29" t="s">
        <v>36</v>
      </c>
      <c r="J79" s="32" t="str">
        <f>E24</f>
        <v>ATELIER FONTES s.r.o.</v>
      </c>
      <c r="K79" s="36"/>
      <c r="L79" s="113"/>
      <c r="S79" s="34"/>
      <c r="T79" s="34"/>
      <c r="U79" s="34"/>
      <c r="V79" s="34"/>
      <c r="W79" s="34"/>
      <c r="X79" s="34"/>
      <c r="Y79" s="34"/>
      <c r="Z79" s="34"/>
      <c r="AA79" s="34"/>
      <c r="AB79" s="34"/>
      <c r="AC79" s="34"/>
      <c r="AD79" s="34"/>
      <c r="AE79" s="34"/>
    </row>
    <row r="80" spans="1:31" s="2" customFormat="1" ht="10.35" customHeight="1">
      <c r="A80" s="34"/>
      <c r="B80" s="35"/>
      <c r="C80" s="36"/>
      <c r="D80" s="36"/>
      <c r="E80" s="36"/>
      <c r="F80" s="36"/>
      <c r="G80" s="36"/>
      <c r="H80" s="36"/>
      <c r="I80" s="36"/>
      <c r="J80" s="36"/>
      <c r="K80" s="36"/>
      <c r="L80" s="113"/>
      <c r="S80" s="34"/>
      <c r="T80" s="34"/>
      <c r="U80" s="34"/>
      <c r="V80" s="34"/>
      <c r="W80" s="34"/>
      <c r="X80" s="34"/>
      <c r="Y80" s="34"/>
      <c r="Z80" s="34"/>
      <c r="AA80" s="34"/>
      <c r="AB80" s="34"/>
      <c r="AC80" s="34"/>
      <c r="AD80" s="34"/>
      <c r="AE80" s="34"/>
    </row>
    <row r="81" spans="1:65" s="11" customFormat="1" ht="29.25" customHeight="1">
      <c r="A81" s="151"/>
      <c r="B81" s="152"/>
      <c r="C81" s="153" t="s">
        <v>118</v>
      </c>
      <c r="D81" s="154" t="s">
        <v>58</v>
      </c>
      <c r="E81" s="154" t="s">
        <v>54</v>
      </c>
      <c r="F81" s="154" t="s">
        <v>55</v>
      </c>
      <c r="G81" s="154" t="s">
        <v>119</v>
      </c>
      <c r="H81" s="154" t="s">
        <v>120</v>
      </c>
      <c r="I81" s="154" t="s">
        <v>121</v>
      </c>
      <c r="J81" s="154" t="s">
        <v>111</v>
      </c>
      <c r="K81" s="155" t="s">
        <v>122</v>
      </c>
      <c r="L81" s="156"/>
      <c r="M81" s="68" t="s">
        <v>19</v>
      </c>
      <c r="N81" s="69" t="s">
        <v>43</v>
      </c>
      <c r="O81" s="69" t="s">
        <v>123</v>
      </c>
      <c r="P81" s="69" t="s">
        <v>124</v>
      </c>
      <c r="Q81" s="69" t="s">
        <v>125</v>
      </c>
      <c r="R81" s="69" t="s">
        <v>126</v>
      </c>
      <c r="S81" s="69" t="s">
        <v>127</v>
      </c>
      <c r="T81" s="70" t="s">
        <v>128</v>
      </c>
      <c r="U81" s="151"/>
      <c r="V81" s="151"/>
      <c r="W81" s="151"/>
      <c r="X81" s="151"/>
      <c r="Y81" s="151"/>
      <c r="Z81" s="151"/>
      <c r="AA81" s="151"/>
      <c r="AB81" s="151"/>
      <c r="AC81" s="151"/>
      <c r="AD81" s="151"/>
      <c r="AE81" s="151"/>
    </row>
    <row r="82" spans="1:65" s="2" customFormat="1" ht="22.9" customHeight="1">
      <c r="A82" s="34"/>
      <c r="B82" s="35"/>
      <c r="C82" s="75" t="s">
        <v>129</v>
      </c>
      <c r="D82" s="36"/>
      <c r="E82" s="36"/>
      <c r="F82" s="36"/>
      <c r="G82" s="36"/>
      <c r="H82" s="36"/>
      <c r="I82" s="36"/>
      <c r="J82" s="157">
        <f>BK82</f>
        <v>0</v>
      </c>
      <c r="K82" s="36"/>
      <c r="L82" s="39"/>
      <c r="M82" s="71"/>
      <c r="N82" s="158"/>
      <c r="O82" s="72"/>
      <c r="P82" s="159">
        <f>P83</f>
        <v>0</v>
      </c>
      <c r="Q82" s="72"/>
      <c r="R82" s="159">
        <f>R83</f>
        <v>0</v>
      </c>
      <c r="S82" s="72"/>
      <c r="T82" s="160">
        <f>T83</f>
        <v>0</v>
      </c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  <c r="AT82" s="17" t="s">
        <v>72</v>
      </c>
      <c r="AU82" s="17" t="s">
        <v>112</v>
      </c>
      <c r="BK82" s="161">
        <f>BK83</f>
        <v>0</v>
      </c>
    </row>
    <row r="83" spans="1:65" s="12" customFormat="1" ht="25.9" customHeight="1">
      <c r="B83" s="162"/>
      <c r="C83" s="163"/>
      <c r="D83" s="164" t="s">
        <v>72</v>
      </c>
      <c r="E83" s="165" t="s">
        <v>100</v>
      </c>
      <c r="F83" s="165" t="s">
        <v>101</v>
      </c>
      <c r="G83" s="163"/>
      <c r="H83" s="163"/>
      <c r="I83" s="166"/>
      <c r="J83" s="167">
        <f>BK83</f>
        <v>0</v>
      </c>
      <c r="K83" s="163"/>
      <c r="L83" s="168"/>
      <c r="M83" s="169"/>
      <c r="N83" s="170"/>
      <c r="O83" s="170"/>
      <c r="P83" s="171">
        <f>P84+P94</f>
        <v>0</v>
      </c>
      <c r="Q83" s="170"/>
      <c r="R83" s="171">
        <f>R84+R94</f>
        <v>0</v>
      </c>
      <c r="S83" s="170"/>
      <c r="T83" s="172">
        <f>T84+T94</f>
        <v>0</v>
      </c>
      <c r="AR83" s="173" t="s">
        <v>170</v>
      </c>
      <c r="AT83" s="174" t="s">
        <v>72</v>
      </c>
      <c r="AU83" s="174" t="s">
        <v>73</v>
      </c>
      <c r="AY83" s="173" t="s">
        <v>132</v>
      </c>
      <c r="BK83" s="175">
        <f>BK84+BK94</f>
        <v>0</v>
      </c>
    </row>
    <row r="84" spans="1:65" s="12" customFormat="1" ht="22.9" customHeight="1">
      <c r="B84" s="162"/>
      <c r="C84" s="163"/>
      <c r="D84" s="164" t="s">
        <v>72</v>
      </c>
      <c r="E84" s="176" t="s">
        <v>517</v>
      </c>
      <c r="F84" s="176" t="s">
        <v>518</v>
      </c>
      <c r="G84" s="163"/>
      <c r="H84" s="163"/>
      <c r="I84" s="166"/>
      <c r="J84" s="177">
        <f>BK84</f>
        <v>0</v>
      </c>
      <c r="K84" s="163"/>
      <c r="L84" s="168"/>
      <c r="M84" s="169"/>
      <c r="N84" s="170"/>
      <c r="O84" s="170"/>
      <c r="P84" s="171">
        <f>SUM(P85:P93)</f>
        <v>0</v>
      </c>
      <c r="Q84" s="170"/>
      <c r="R84" s="171">
        <f>SUM(R85:R93)</f>
        <v>0</v>
      </c>
      <c r="S84" s="170"/>
      <c r="T84" s="172">
        <f>SUM(T85:T93)</f>
        <v>0</v>
      </c>
      <c r="AR84" s="173" t="s">
        <v>170</v>
      </c>
      <c r="AT84" s="174" t="s">
        <v>72</v>
      </c>
      <c r="AU84" s="174" t="s">
        <v>80</v>
      </c>
      <c r="AY84" s="173" t="s">
        <v>132</v>
      </c>
      <c r="BK84" s="175">
        <f>SUM(BK85:BK93)</f>
        <v>0</v>
      </c>
    </row>
    <row r="85" spans="1:65" s="2" customFormat="1" ht="16.5" customHeight="1">
      <c r="A85" s="34"/>
      <c r="B85" s="35"/>
      <c r="C85" s="178" t="s">
        <v>80</v>
      </c>
      <c r="D85" s="178" t="s">
        <v>134</v>
      </c>
      <c r="E85" s="179" t="s">
        <v>519</v>
      </c>
      <c r="F85" s="180" t="s">
        <v>520</v>
      </c>
      <c r="G85" s="181" t="s">
        <v>521</v>
      </c>
      <c r="H85" s="182">
        <v>255</v>
      </c>
      <c r="I85" s="183"/>
      <c r="J85" s="184">
        <f>ROUND(I85*H85,2)</f>
        <v>0</v>
      </c>
      <c r="K85" s="180" t="s">
        <v>138</v>
      </c>
      <c r="L85" s="39"/>
      <c r="M85" s="185" t="s">
        <v>19</v>
      </c>
      <c r="N85" s="186" t="s">
        <v>44</v>
      </c>
      <c r="O85" s="64"/>
      <c r="P85" s="187">
        <f>O85*H85</f>
        <v>0</v>
      </c>
      <c r="Q85" s="187">
        <v>0</v>
      </c>
      <c r="R85" s="187">
        <f>Q85*H85</f>
        <v>0</v>
      </c>
      <c r="S85" s="187">
        <v>0</v>
      </c>
      <c r="T85" s="188">
        <f>S85*H85</f>
        <v>0</v>
      </c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  <c r="AR85" s="189" t="s">
        <v>522</v>
      </c>
      <c r="AT85" s="189" t="s">
        <v>134</v>
      </c>
      <c r="AU85" s="189" t="s">
        <v>82</v>
      </c>
      <c r="AY85" s="17" t="s">
        <v>132</v>
      </c>
      <c r="BE85" s="190">
        <f>IF(N85="základní",J85,0)</f>
        <v>0</v>
      </c>
      <c r="BF85" s="190">
        <f>IF(N85="snížená",J85,0)</f>
        <v>0</v>
      </c>
      <c r="BG85" s="190">
        <f>IF(N85="zákl. přenesená",J85,0)</f>
        <v>0</v>
      </c>
      <c r="BH85" s="190">
        <f>IF(N85="sníž. přenesená",J85,0)</f>
        <v>0</v>
      </c>
      <c r="BI85" s="190">
        <f>IF(N85="nulová",J85,0)</f>
        <v>0</v>
      </c>
      <c r="BJ85" s="17" t="s">
        <v>80</v>
      </c>
      <c r="BK85" s="190">
        <f>ROUND(I85*H85,2)</f>
        <v>0</v>
      </c>
      <c r="BL85" s="17" t="s">
        <v>522</v>
      </c>
      <c r="BM85" s="189" t="s">
        <v>523</v>
      </c>
    </row>
    <row r="86" spans="1:65" s="2" customFormat="1" ht="11.25">
      <c r="A86" s="34"/>
      <c r="B86" s="35"/>
      <c r="C86" s="36"/>
      <c r="D86" s="191" t="s">
        <v>141</v>
      </c>
      <c r="E86" s="36"/>
      <c r="F86" s="192" t="s">
        <v>520</v>
      </c>
      <c r="G86" s="36"/>
      <c r="H86" s="36"/>
      <c r="I86" s="193"/>
      <c r="J86" s="36"/>
      <c r="K86" s="36"/>
      <c r="L86" s="39"/>
      <c r="M86" s="194"/>
      <c r="N86" s="195"/>
      <c r="O86" s="64"/>
      <c r="P86" s="64"/>
      <c r="Q86" s="64"/>
      <c r="R86" s="64"/>
      <c r="S86" s="64"/>
      <c r="T86" s="65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  <c r="AT86" s="17" t="s">
        <v>141</v>
      </c>
      <c r="AU86" s="17" t="s">
        <v>82</v>
      </c>
    </row>
    <row r="87" spans="1:65" s="2" customFormat="1" ht="11.25">
      <c r="A87" s="34"/>
      <c r="B87" s="35"/>
      <c r="C87" s="36"/>
      <c r="D87" s="196" t="s">
        <v>143</v>
      </c>
      <c r="E87" s="36"/>
      <c r="F87" s="197" t="s">
        <v>524</v>
      </c>
      <c r="G87" s="36"/>
      <c r="H87" s="36"/>
      <c r="I87" s="193"/>
      <c r="J87" s="36"/>
      <c r="K87" s="36"/>
      <c r="L87" s="39"/>
      <c r="M87" s="194"/>
      <c r="N87" s="195"/>
      <c r="O87" s="64"/>
      <c r="P87" s="64"/>
      <c r="Q87" s="64"/>
      <c r="R87" s="64"/>
      <c r="S87" s="64"/>
      <c r="T87" s="65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  <c r="AT87" s="17" t="s">
        <v>143</v>
      </c>
      <c r="AU87" s="17" t="s">
        <v>82</v>
      </c>
    </row>
    <row r="88" spans="1:65" s="13" customFormat="1" ht="11.25">
      <c r="B88" s="199"/>
      <c r="C88" s="200"/>
      <c r="D88" s="191" t="s">
        <v>147</v>
      </c>
      <c r="E88" s="201" t="s">
        <v>19</v>
      </c>
      <c r="F88" s="202" t="s">
        <v>525</v>
      </c>
      <c r="G88" s="200"/>
      <c r="H88" s="203">
        <v>167</v>
      </c>
      <c r="I88" s="204"/>
      <c r="J88" s="200"/>
      <c r="K88" s="200"/>
      <c r="L88" s="205"/>
      <c r="M88" s="206"/>
      <c r="N88" s="207"/>
      <c r="O88" s="207"/>
      <c r="P88" s="207"/>
      <c r="Q88" s="207"/>
      <c r="R88" s="207"/>
      <c r="S88" s="207"/>
      <c r="T88" s="208"/>
      <c r="AT88" s="209" t="s">
        <v>147</v>
      </c>
      <c r="AU88" s="209" t="s">
        <v>82</v>
      </c>
      <c r="AV88" s="13" t="s">
        <v>82</v>
      </c>
      <c r="AW88" s="13" t="s">
        <v>35</v>
      </c>
      <c r="AX88" s="13" t="s">
        <v>73</v>
      </c>
      <c r="AY88" s="209" t="s">
        <v>132</v>
      </c>
    </row>
    <row r="89" spans="1:65" s="13" customFormat="1" ht="11.25">
      <c r="B89" s="199"/>
      <c r="C89" s="200"/>
      <c r="D89" s="191" t="s">
        <v>147</v>
      </c>
      <c r="E89" s="201" t="s">
        <v>19</v>
      </c>
      <c r="F89" s="202" t="s">
        <v>526</v>
      </c>
      <c r="G89" s="200"/>
      <c r="H89" s="203">
        <v>88</v>
      </c>
      <c r="I89" s="204"/>
      <c r="J89" s="200"/>
      <c r="K89" s="200"/>
      <c r="L89" s="205"/>
      <c r="M89" s="206"/>
      <c r="N89" s="207"/>
      <c r="O89" s="207"/>
      <c r="P89" s="207"/>
      <c r="Q89" s="207"/>
      <c r="R89" s="207"/>
      <c r="S89" s="207"/>
      <c r="T89" s="208"/>
      <c r="AT89" s="209" t="s">
        <v>147</v>
      </c>
      <c r="AU89" s="209" t="s">
        <v>82</v>
      </c>
      <c r="AV89" s="13" t="s">
        <v>82</v>
      </c>
      <c r="AW89" s="13" t="s">
        <v>35</v>
      </c>
      <c r="AX89" s="13" t="s">
        <v>73</v>
      </c>
      <c r="AY89" s="209" t="s">
        <v>132</v>
      </c>
    </row>
    <row r="90" spans="1:65" s="14" customFormat="1" ht="11.25">
      <c r="B90" s="210"/>
      <c r="C90" s="211"/>
      <c r="D90" s="191" t="s">
        <v>147</v>
      </c>
      <c r="E90" s="212" t="s">
        <v>19</v>
      </c>
      <c r="F90" s="213" t="s">
        <v>150</v>
      </c>
      <c r="G90" s="211"/>
      <c r="H90" s="214">
        <v>255</v>
      </c>
      <c r="I90" s="215"/>
      <c r="J90" s="211"/>
      <c r="K90" s="211"/>
      <c r="L90" s="216"/>
      <c r="M90" s="217"/>
      <c r="N90" s="218"/>
      <c r="O90" s="218"/>
      <c r="P90" s="218"/>
      <c r="Q90" s="218"/>
      <c r="R90" s="218"/>
      <c r="S90" s="218"/>
      <c r="T90" s="219"/>
      <c r="AT90" s="220" t="s">
        <v>147</v>
      </c>
      <c r="AU90" s="220" t="s">
        <v>82</v>
      </c>
      <c r="AV90" s="14" t="s">
        <v>139</v>
      </c>
      <c r="AW90" s="14" t="s">
        <v>35</v>
      </c>
      <c r="AX90" s="14" t="s">
        <v>80</v>
      </c>
      <c r="AY90" s="220" t="s">
        <v>132</v>
      </c>
    </row>
    <row r="91" spans="1:65" s="2" customFormat="1" ht="16.5" customHeight="1">
      <c r="A91" s="34"/>
      <c r="B91" s="35"/>
      <c r="C91" s="178" t="s">
        <v>82</v>
      </c>
      <c r="D91" s="178" t="s">
        <v>134</v>
      </c>
      <c r="E91" s="179" t="s">
        <v>527</v>
      </c>
      <c r="F91" s="180" t="s">
        <v>528</v>
      </c>
      <c r="G91" s="181" t="s">
        <v>521</v>
      </c>
      <c r="H91" s="182">
        <v>1</v>
      </c>
      <c r="I91" s="183"/>
      <c r="J91" s="184">
        <f>ROUND(I91*H91,2)</f>
        <v>0</v>
      </c>
      <c r="K91" s="180" t="s">
        <v>138</v>
      </c>
      <c r="L91" s="39"/>
      <c r="M91" s="185" t="s">
        <v>19</v>
      </c>
      <c r="N91" s="186" t="s">
        <v>44</v>
      </c>
      <c r="O91" s="64"/>
      <c r="P91" s="187">
        <f>O91*H91</f>
        <v>0</v>
      </c>
      <c r="Q91" s="187">
        <v>0</v>
      </c>
      <c r="R91" s="187">
        <f>Q91*H91</f>
        <v>0</v>
      </c>
      <c r="S91" s="187">
        <v>0</v>
      </c>
      <c r="T91" s="188">
        <f>S91*H91</f>
        <v>0</v>
      </c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R91" s="189" t="s">
        <v>522</v>
      </c>
      <c r="AT91" s="189" t="s">
        <v>134</v>
      </c>
      <c r="AU91" s="189" t="s">
        <v>82</v>
      </c>
      <c r="AY91" s="17" t="s">
        <v>132</v>
      </c>
      <c r="BE91" s="190">
        <f>IF(N91="základní",J91,0)</f>
        <v>0</v>
      </c>
      <c r="BF91" s="190">
        <f>IF(N91="snížená",J91,0)</f>
        <v>0</v>
      </c>
      <c r="BG91" s="190">
        <f>IF(N91="zákl. přenesená",J91,0)</f>
        <v>0</v>
      </c>
      <c r="BH91" s="190">
        <f>IF(N91="sníž. přenesená",J91,0)</f>
        <v>0</v>
      </c>
      <c r="BI91" s="190">
        <f>IF(N91="nulová",J91,0)</f>
        <v>0</v>
      </c>
      <c r="BJ91" s="17" t="s">
        <v>80</v>
      </c>
      <c r="BK91" s="190">
        <f>ROUND(I91*H91,2)</f>
        <v>0</v>
      </c>
      <c r="BL91" s="17" t="s">
        <v>522</v>
      </c>
      <c r="BM91" s="189" t="s">
        <v>529</v>
      </c>
    </row>
    <row r="92" spans="1:65" s="2" customFormat="1" ht="11.25">
      <c r="A92" s="34"/>
      <c r="B92" s="35"/>
      <c r="C92" s="36"/>
      <c r="D92" s="191" t="s">
        <v>141</v>
      </c>
      <c r="E92" s="36"/>
      <c r="F92" s="192" t="s">
        <v>528</v>
      </c>
      <c r="G92" s="36"/>
      <c r="H92" s="36"/>
      <c r="I92" s="193"/>
      <c r="J92" s="36"/>
      <c r="K92" s="36"/>
      <c r="L92" s="39"/>
      <c r="M92" s="194"/>
      <c r="N92" s="195"/>
      <c r="O92" s="64"/>
      <c r="P92" s="64"/>
      <c r="Q92" s="64"/>
      <c r="R92" s="64"/>
      <c r="S92" s="64"/>
      <c r="T92" s="65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  <c r="AT92" s="17" t="s">
        <v>141</v>
      </c>
      <c r="AU92" s="17" t="s">
        <v>82</v>
      </c>
    </row>
    <row r="93" spans="1:65" s="2" customFormat="1" ht="11.25">
      <c r="A93" s="34"/>
      <c r="B93" s="35"/>
      <c r="C93" s="36"/>
      <c r="D93" s="196" t="s">
        <v>143</v>
      </c>
      <c r="E93" s="36"/>
      <c r="F93" s="197" t="s">
        <v>530</v>
      </c>
      <c r="G93" s="36"/>
      <c r="H93" s="36"/>
      <c r="I93" s="193"/>
      <c r="J93" s="36"/>
      <c r="K93" s="36"/>
      <c r="L93" s="39"/>
      <c r="M93" s="194"/>
      <c r="N93" s="195"/>
      <c r="O93" s="64"/>
      <c r="P93" s="64"/>
      <c r="Q93" s="64"/>
      <c r="R93" s="64"/>
      <c r="S93" s="64"/>
      <c r="T93" s="65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T93" s="17" t="s">
        <v>143</v>
      </c>
      <c r="AU93" s="17" t="s">
        <v>82</v>
      </c>
    </row>
    <row r="94" spans="1:65" s="12" customFormat="1" ht="22.9" customHeight="1">
      <c r="B94" s="162"/>
      <c r="C94" s="163"/>
      <c r="D94" s="164" t="s">
        <v>72</v>
      </c>
      <c r="E94" s="176" t="s">
        <v>531</v>
      </c>
      <c r="F94" s="176" t="s">
        <v>532</v>
      </c>
      <c r="G94" s="163"/>
      <c r="H94" s="163"/>
      <c r="I94" s="166"/>
      <c r="J94" s="177">
        <f>BK94</f>
        <v>0</v>
      </c>
      <c r="K94" s="163"/>
      <c r="L94" s="168"/>
      <c r="M94" s="169"/>
      <c r="N94" s="170"/>
      <c r="O94" s="170"/>
      <c r="P94" s="171">
        <f>SUM(P95:P104)</f>
        <v>0</v>
      </c>
      <c r="Q94" s="170"/>
      <c r="R94" s="171">
        <f>SUM(R95:R104)</f>
        <v>0</v>
      </c>
      <c r="S94" s="170"/>
      <c r="T94" s="172">
        <f>SUM(T95:T104)</f>
        <v>0</v>
      </c>
      <c r="AR94" s="173" t="s">
        <v>170</v>
      </c>
      <c r="AT94" s="174" t="s">
        <v>72</v>
      </c>
      <c r="AU94" s="174" t="s">
        <v>80</v>
      </c>
      <c r="AY94" s="173" t="s">
        <v>132</v>
      </c>
      <c r="BK94" s="175">
        <f>SUM(BK95:BK104)</f>
        <v>0</v>
      </c>
    </row>
    <row r="95" spans="1:65" s="2" customFormat="1" ht="16.5" customHeight="1">
      <c r="A95" s="34"/>
      <c r="B95" s="35"/>
      <c r="C95" s="178" t="s">
        <v>158</v>
      </c>
      <c r="D95" s="178" t="s">
        <v>134</v>
      </c>
      <c r="E95" s="179" t="s">
        <v>533</v>
      </c>
      <c r="F95" s="180" t="s">
        <v>532</v>
      </c>
      <c r="G95" s="181" t="s">
        <v>521</v>
      </c>
      <c r="H95" s="182">
        <v>1</v>
      </c>
      <c r="I95" s="183"/>
      <c r="J95" s="184">
        <f>ROUND(I95*H95,2)</f>
        <v>0</v>
      </c>
      <c r="K95" s="180" t="s">
        <v>138</v>
      </c>
      <c r="L95" s="39"/>
      <c r="M95" s="185" t="s">
        <v>19</v>
      </c>
      <c r="N95" s="186" t="s">
        <v>44</v>
      </c>
      <c r="O95" s="64"/>
      <c r="P95" s="187">
        <f>O95*H95</f>
        <v>0</v>
      </c>
      <c r="Q95" s="187">
        <v>0</v>
      </c>
      <c r="R95" s="187">
        <f>Q95*H95</f>
        <v>0</v>
      </c>
      <c r="S95" s="187">
        <v>0</v>
      </c>
      <c r="T95" s="188">
        <f>S95*H95</f>
        <v>0</v>
      </c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  <c r="AR95" s="189" t="s">
        <v>522</v>
      </c>
      <c r="AT95" s="189" t="s">
        <v>134</v>
      </c>
      <c r="AU95" s="189" t="s">
        <v>82</v>
      </c>
      <c r="AY95" s="17" t="s">
        <v>132</v>
      </c>
      <c r="BE95" s="190">
        <f>IF(N95="základní",J95,0)</f>
        <v>0</v>
      </c>
      <c r="BF95" s="190">
        <f>IF(N95="snížená",J95,0)</f>
        <v>0</v>
      </c>
      <c r="BG95" s="190">
        <f>IF(N95="zákl. přenesená",J95,0)</f>
        <v>0</v>
      </c>
      <c r="BH95" s="190">
        <f>IF(N95="sníž. přenesená",J95,0)</f>
        <v>0</v>
      </c>
      <c r="BI95" s="190">
        <f>IF(N95="nulová",J95,0)</f>
        <v>0</v>
      </c>
      <c r="BJ95" s="17" t="s">
        <v>80</v>
      </c>
      <c r="BK95" s="190">
        <f>ROUND(I95*H95,2)</f>
        <v>0</v>
      </c>
      <c r="BL95" s="17" t="s">
        <v>522</v>
      </c>
      <c r="BM95" s="189" t="s">
        <v>534</v>
      </c>
    </row>
    <row r="96" spans="1:65" s="2" customFormat="1" ht="11.25">
      <c r="A96" s="34"/>
      <c r="B96" s="35"/>
      <c r="C96" s="36"/>
      <c r="D96" s="191" t="s">
        <v>141</v>
      </c>
      <c r="E96" s="36"/>
      <c r="F96" s="192" t="s">
        <v>532</v>
      </c>
      <c r="G96" s="36"/>
      <c r="H96" s="36"/>
      <c r="I96" s="193"/>
      <c r="J96" s="36"/>
      <c r="K96" s="36"/>
      <c r="L96" s="39"/>
      <c r="M96" s="194"/>
      <c r="N96" s="195"/>
      <c r="O96" s="64"/>
      <c r="P96" s="64"/>
      <c r="Q96" s="64"/>
      <c r="R96" s="64"/>
      <c r="S96" s="64"/>
      <c r="T96" s="65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T96" s="17" t="s">
        <v>141</v>
      </c>
      <c r="AU96" s="17" t="s">
        <v>82</v>
      </c>
    </row>
    <row r="97" spans="1:65" s="2" customFormat="1" ht="11.25">
      <c r="A97" s="34"/>
      <c r="B97" s="35"/>
      <c r="C97" s="36"/>
      <c r="D97" s="196" t="s">
        <v>143</v>
      </c>
      <c r="E97" s="36"/>
      <c r="F97" s="197" t="s">
        <v>535</v>
      </c>
      <c r="G97" s="36"/>
      <c r="H97" s="36"/>
      <c r="I97" s="193"/>
      <c r="J97" s="36"/>
      <c r="K97" s="36"/>
      <c r="L97" s="39"/>
      <c r="M97" s="194"/>
      <c r="N97" s="195"/>
      <c r="O97" s="64"/>
      <c r="P97" s="64"/>
      <c r="Q97" s="64"/>
      <c r="R97" s="64"/>
      <c r="S97" s="64"/>
      <c r="T97" s="65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  <c r="AT97" s="17" t="s">
        <v>143</v>
      </c>
      <c r="AU97" s="17" t="s">
        <v>82</v>
      </c>
    </row>
    <row r="98" spans="1:65" s="2" customFormat="1" ht="16.5" customHeight="1">
      <c r="A98" s="34"/>
      <c r="B98" s="35"/>
      <c r="C98" s="178" t="s">
        <v>170</v>
      </c>
      <c r="D98" s="178" t="s">
        <v>134</v>
      </c>
      <c r="E98" s="179" t="s">
        <v>536</v>
      </c>
      <c r="F98" s="180" t="s">
        <v>537</v>
      </c>
      <c r="G98" s="181" t="s">
        <v>182</v>
      </c>
      <c r="H98" s="182">
        <v>2</v>
      </c>
      <c r="I98" s="183"/>
      <c r="J98" s="184">
        <f>ROUND(I98*H98,2)</f>
        <v>0</v>
      </c>
      <c r="K98" s="180" t="s">
        <v>138</v>
      </c>
      <c r="L98" s="39"/>
      <c r="M98" s="185" t="s">
        <v>19</v>
      </c>
      <c r="N98" s="186" t="s">
        <v>44</v>
      </c>
      <c r="O98" s="64"/>
      <c r="P98" s="187">
        <f>O98*H98</f>
        <v>0</v>
      </c>
      <c r="Q98" s="187">
        <v>0</v>
      </c>
      <c r="R98" s="187">
        <f>Q98*H98</f>
        <v>0</v>
      </c>
      <c r="S98" s="187">
        <v>0</v>
      </c>
      <c r="T98" s="188">
        <f>S98*H98</f>
        <v>0</v>
      </c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R98" s="189" t="s">
        <v>522</v>
      </c>
      <c r="AT98" s="189" t="s">
        <v>134</v>
      </c>
      <c r="AU98" s="189" t="s">
        <v>82</v>
      </c>
      <c r="AY98" s="17" t="s">
        <v>132</v>
      </c>
      <c r="BE98" s="190">
        <f>IF(N98="základní",J98,0)</f>
        <v>0</v>
      </c>
      <c r="BF98" s="190">
        <f>IF(N98="snížená",J98,0)</f>
        <v>0</v>
      </c>
      <c r="BG98" s="190">
        <f>IF(N98="zákl. přenesená",J98,0)</f>
        <v>0</v>
      </c>
      <c r="BH98" s="190">
        <f>IF(N98="sníž. přenesená",J98,0)</f>
        <v>0</v>
      </c>
      <c r="BI98" s="190">
        <f>IF(N98="nulová",J98,0)</f>
        <v>0</v>
      </c>
      <c r="BJ98" s="17" t="s">
        <v>80</v>
      </c>
      <c r="BK98" s="190">
        <f>ROUND(I98*H98,2)</f>
        <v>0</v>
      </c>
      <c r="BL98" s="17" t="s">
        <v>522</v>
      </c>
      <c r="BM98" s="189" t="s">
        <v>538</v>
      </c>
    </row>
    <row r="99" spans="1:65" s="2" customFormat="1" ht="11.25">
      <c r="A99" s="34"/>
      <c r="B99" s="35"/>
      <c r="C99" s="36"/>
      <c r="D99" s="191" t="s">
        <v>141</v>
      </c>
      <c r="E99" s="36"/>
      <c r="F99" s="192" t="s">
        <v>537</v>
      </c>
      <c r="G99" s="36"/>
      <c r="H99" s="36"/>
      <c r="I99" s="193"/>
      <c r="J99" s="36"/>
      <c r="K99" s="36"/>
      <c r="L99" s="39"/>
      <c r="M99" s="194"/>
      <c r="N99" s="195"/>
      <c r="O99" s="64"/>
      <c r="P99" s="64"/>
      <c r="Q99" s="64"/>
      <c r="R99" s="64"/>
      <c r="S99" s="64"/>
      <c r="T99" s="65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  <c r="AT99" s="17" t="s">
        <v>141</v>
      </c>
      <c r="AU99" s="17" t="s">
        <v>82</v>
      </c>
    </row>
    <row r="100" spans="1:65" s="2" customFormat="1" ht="11.25">
      <c r="A100" s="34"/>
      <c r="B100" s="35"/>
      <c r="C100" s="36"/>
      <c r="D100" s="196" t="s">
        <v>143</v>
      </c>
      <c r="E100" s="36"/>
      <c r="F100" s="197" t="s">
        <v>539</v>
      </c>
      <c r="G100" s="36"/>
      <c r="H100" s="36"/>
      <c r="I100" s="193"/>
      <c r="J100" s="36"/>
      <c r="K100" s="36"/>
      <c r="L100" s="39"/>
      <c r="M100" s="194"/>
      <c r="N100" s="195"/>
      <c r="O100" s="64"/>
      <c r="P100" s="64"/>
      <c r="Q100" s="64"/>
      <c r="R100" s="64"/>
      <c r="S100" s="64"/>
      <c r="T100" s="65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  <c r="AT100" s="17" t="s">
        <v>143</v>
      </c>
      <c r="AU100" s="17" t="s">
        <v>82</v>
      </c>
    </row>
    <row r="101" spans="1:65" s="2" customFormat="1" ht="29.25">
      <c r="A101" s="34"/>
      <c r="B101" s="35"/>
      <c r="C101" s="36"/>
      <c r="D101" s="191" t="s">
        <v>145</v>
      </c>
      <c r="E101" s="36"/>
      <c r="F101" s="198" t="s">
        <v>540</v>
      </c>
      <c r="G101" s="36"/>
      <c r="H101" s="36"/>
      <c r="I101" s="193"/>
      <c r="J101" s="36"/>
      <c r="K101" s="36"/>
      <c r="L101" s="39"/>
      <c r="M101" s="194"/>
      <c r="N101" s="195"/>
      <c r="O101" s="64"/>
      <c r="P101" s="64"/>
      <c r="Q101" s="64"/>
      <c r="R101" s="64"/>
      <c r="S101" s="64"/>
      <c r="T101" s="65"/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  <c r="AT101" s="17" t="s">
        <v>145</v>
      </c>
      <c r="AU101" s="17" t="s">
        <v>82</v>
      </c>
    </row>
    <row r="102" spans="1:65" s="2" customFormat="1" ht="16.5" customHeight="1">
      <c r="A102" s="34"/>
      <c r="B102" s="35"/>
      <c r="C102" s="178" t="s">
        <v>139</v>
      </c>
      <c r="D102" s="178" t="s">
        <v>134</v>
      </c>
      <c r="E102" s="179" t="s">
        <v>541</v>
      </c>
      <c r="F102" s="180" t="s">
        <v>542</v>
      </c>
      <c r="G102" s="181" t="s">
        <v>521</v>
      </c>
      <c r="H102" s="182">
        <v>1</v>
      </c>
      <c r="I102" s="183"/>
      <c r="J102" s="184">
        <f>ROUND(I102*H102,2)</f>
        <v>0</v>
      </c>
      <c r="K102" s="180" t="s">
        <v>138</v>
      </c>
      <c r="L102" s="39"/>
      <c r="M102" s="185" t="s">
        <v>19</v>
      </c>
      <c r="N102" s="186" t="s">
        <v>44</v>
      </c>
      <c r="O102" s="64"/>
      <c r="P102" s="187">
        <f>O102*H102</f>
        <v>0</v>
      </c>
      <c r="Q102" s="187">
        <v>0</v>
      </c>
      <c r="R102" s="187">
        <f>Q102*H102</f>
        <v>0</v>
      </c>
      <c r="S102" s="187">
        <v>0</v>
      </c>
      <c r="T102" s="188">
        <f>S102*H102</f>
        <v>0</v>
      </c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  <c r="AR102" s="189" t="s">
        <v>522</v>
      </c>
      <c r="AT102" s="189" t="s">
        <v>134</v>
      </c>
      <c r="AU102" s="189" t="s">
        <v>82</v>
      </c>
      <c r="AY102" s="17" t="s">
        <v>132</v>
      </c>
      <c r="BE102" s="190">
        <f>IF(N102="základní",J102,0)</f>
        <v>0</v>
      </c>
      <c r="BF102" s="190">
        <f>IF(N102="snížená",J102,0)</f>
        <v>0</v>
      </c>
      <c r="BG102" s="190">
        <f>IF(N102="zákl. přenesená",J102,0)</f>
        <v>0</v>
      </c>
      <c r="BH102" s="190">
        <f>IF(N102="sníž. přenesená",J102,0)</f>
        <v>0</v>
      </c>
      <c r="BI102" s="190">
        <f>IF(N102="nulová",J102,0)</f>
        <v>0</v>
      </c>
      <c r="BJ102" s="17" t="s">
        <v>80</v>
      </c>
      <c r="BK102" s="190">
        <f>ROUND(I102*H102,2)</f>
        <v>0</v>
      </c>
      <c r="BL102" s="17" t="s">
        <v>522</v>
      </c>
      <c r="BM102" s="189" t="s">
        <v>543</v>
      </c>
    </row>
    <row r="103" spans="1:65" s="2" customFormat="1" ht="11.25">
      <c r="A103" s="34"/>
      <c r="B103" s="35"/>
      <c r="C103" s="36"/>
      <c r="D103" s="191" t="s">
        <v>141</v>
      </c>
      <c r="E103" s="36"/>
      <c r="F103" s="192" t="s">
        <v>542</v>
      </c>
      <c r="G103" s="36"/>
      <c r="H103" s="36"/>
      <c r="I103" s="193"/>
      <c r="J103" s="36"/>
      <c r="K103" s="36"/>
      <c r="L103" s="39"/>
      <c r="M103" s="194"/>
      <c r="N103" s="195"/>
      <c r="O103" s="64"/>
      <c r="P103" s="64"/>
      <c r="Q103" s="64"/>
      <c r="R103" s="64"/>
      <c r="S103" s="64"/>
      <c r="T103" s="65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  <c r="AT103" s="17" t="s">
        <v>141</v>
      </c>
      <c r="AU103" s="17" t="s">
        <v>82</v>
      </c>
    </row>
    <row r="104" spans="1:65" s="2" customFormat="1" ht="11.25">
      <c r="A104" s="34"/>
      <c r="B104" s="35"/>
      <c r="C104" s="36"/>
      <c r="D104" s="196" t="s">
        <v>143</v>
      </c>
      <c r="E104" s="36"/>
      <c r="F104" s="197" t="s">
        <v>544</v>
      </c>
      <c r="G104" s="36"/>
      <c r="H104" s="36"/>
      <c r="I104" s="193"/>
      <c r="J104" s="36"/>
      <c r="K104" s="36"/>
      <c r="L104" s="39"/>
      <c r="M104" s="231"/>
      <c r="N104" s="232"/>
      <c r="O104" s="233"/>
      <c r="P104" s="233"/>
      <c r="Q104" s="233"/>
      <c r="R104" s="233"/>
      <c r="S104" s="233"/>
      <c r="T104" s="2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  <c r="AT104" s="17" t="s">
        <v>143</v>
      </c>
      <c r="AU104" s="17" t="s">
        <v>82</v>
      </c>
    </row>
    <row r="105" spans="1:65" s="2" customFormat="1" ht="6.95" customHeight="1">
      <c r="A105" s="34"/>
      <c r="B105" s="47"/>
      <c r="C105" s="48"/>
      <c r="D105" s="48"/>
      <c r="E105" s="48"/>
      <c r="F105" s="48"/>
      <c r="G105" s="48"/>
      <c r="H105" s="48"/>
      <c r="I105" s="48"/>
      <c r="J105" s="48"/>
      <c r="K105" s="48"/>
      <c r="L105" s="39"/>
      <c r="M105" s="34"/>
      <c r="O105" s="34"/>
      <c r="P105" s="34"/>
      <c r="Q105" s="34"/>
      <c r="R105" s="34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</sheetData>
  <sheetProtection algorithmName="SHA-512" hashValue="edx0u3RYP7worpsuGSicFAFUwC7AN3uSKHfMNiauOirZxqfOxvcqMlV+IZN/3z4bLJUf7DC1/EpqhAZbuPuSSA==" saltValue="LBtawLmYnd6LrSaXdhCDNfDKRb+FvgNwi6mZxCq8h4X1L3tEAsoxy/x6FthGYXrzquqpT/kVepDWz9Twco/Zyw==" spinCount="100000" sheet="1" objects="1" scenarios="1" formatColumns="0" formatRows="0" autoFilter="0"/>
  <autoFilter ref="C81:K104"/>
  <mergeCells count="9">
    <mergeCell ref="E50:H50"/>
    <mergeCell ref="E72:H72"/>
    <mergeCell ref="E74:H74"/>
    <mergeCell ref="L2:V2"/>
    <mergeCell ref="E7:H7"/>
    <mergeCell ref="E9:H9"/>
    <mergeCell ref="E18:H18"/>
    <mergeCell ref="E27:H27"/>
    <mergeCell ref="E48:H48"/>
  </mergeCells>
  <hyperlinks>
    <hyperlink ref="F87" r:id="rId1"/>
    <hyperlink ref="F93" r:id="rId2"/>
    <hyperlink ref="F97" r:id="rId3"/>
    <hyperlink ref="F100" r:id="rId4"/>
    <hyperlink ref="F104" r:id="rId5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6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218"/>
  <sheetViews>
    <sheetView showGridLines="0" zoomScale="110" zoomScaleNormal="110" workbookViewId="0"/>
  </sheetViews>
  <sheetFormatPr defaultRowHeight="15"/>
  <cols>
    <col min="1" max="1" width="8.33203125" style="235" customWidth="1"/>
    <col min="2" max="2" width="1.6640625" style="235" customWidth="1"/>
    <col min="3" max="4" width="5" style="235" customWidth="1"/>
    <col min="5" max="5" width="11.6640625" style="235" customWidth="1"/>
    <col min="6" max="6" width="9.1640625" style="235" customWidth="1"/>
    <col min="7" max="7" width="5" style="235" customWidth="1"/>
    <col min="8" max="8" width="77.83203125" style="235" customWidth="1"/>
    <col min="9" max="10" width="20" style="235" customWidth="1"/>
    <col min="11" max="11" width="1.6640625" style="235" customWidth="1"/>
  </cols>
  <sheetData>
    <row r="1" spans="2:11" s="1" customFormat="1" ht="37.5" customHeight="1"/>
    <row r="2" spans="2:11" s="1" customFormat="1" ht="7.5" customHeight="1">
      <c r="B2" s="236"/>
      <c r="C2" s="237"/>
      <c r="D2" s="237"/>
      <c r="E2" s="237"/>
      <c r="F2" s="237"/>
      <c r="G2" s="237"/>
      <c r="H2" s="237"/>
      <c r="I2" s="237"/>
      <c r="J2" s="237"/>
      <c r="K2" s="238"/>
    </row>
    <row r="3" spans="2:11" s="15" customFormat="1" ht="45" customHeight="1">
      <c r="B3" s="239"/>
      <c r="C3" s="371" t="s">
        <v>545</v>
      </c>
      <c r="D3" s="371"/>
      <c r="E3" s="371"/>
      <c r="F3" s="371"/>
      <c r="G3" s="371"/>
      <c r="H3" s="371"/>
      <c r="I3" s="371"/>
      <c r="J3" s="371"/>
      <c r="K3" s="240"/>
    </row>
    <row r="4" spans="2:11" s="1" customFormat="1" ht="25.5" customHeight="1">
      <c r="B4" s="241"/>
      <c r="C4" s="376" t="s">
        <v>546</v>
      </c>
      <c r="D4" s="376"/>
      <c r="E4" s="376"/>
      <c r="F4" s="376"/>
      <c r="G4" s="376"/>
      <c r="H4" s="376"/>
      <c r="I4" s="376"/>
      <c r="J4" s="376"/>
      <c r="K4" s="242"/>
    </row>
    <row r="5" spans="2:11" s="1" customFormat="1" ht="5.25" customHeight="1">
      <c r="B5" s="241"/>
      <c r="C5" s="243"/>
      <c r="D5" s="243"/>
      <c r="E5" s="243"/>
      <c r="F5" s="243"/>
      <c r="G5" s="243"/>
      <c r="H5" s="243"/>
      <c r="I5" s="243"/>
      <c r="J5" s="243"/>
      <c r="K5" s="242"/>
    </row>
    <row r="6" spans="2:11" s="1" customFormat="1" ht="15" customHeight="1">
      <c r="B6" s="241"/>
      <c r="C6" s="375" t="s">
        <v>547</v>
      </c>
      <c r="D6" s="375"/>
      <c r="E6" s="375"/>
      <c r="F6" s="375"/>
      <c r="G6" s="375"/>
      <c r="H6" s="375"/>
      <c r="I6" s="375"/>
      <c r="J6" s="375"/>
      <c r="K6" s="242"/>
    </row>
    <row r="7" spans="2:11" s="1" customFormat="1" ht="15" customHeight="1">
      <c r="B7" s="245"/>
      <c r="C7" s="375" t="s">
        <v>548</v>
      </c>
      <c r="D7" s="375"/>
      <c r="E7" s="375"/>
      <c r="F7" s="375"/>
      <c r="G7" s="375"/>
      <c r="H7" s="375"/>
      <c r="I7" s="375"/>
      <c r="J7" s="375"/>
      <c r="K7" s="242"/>
    </row>
    <row r="8" spans="2:11" s="1" customFormat="1" ht="12.75" customHeight="1">
      <c r="B8" s="245"/>
      <c r="C8" s="244"/>
      <c r="D8" s="244"/>
      <c r="E8" s="244"/>
      <c r="F8" s="244"/>
      <c r="G8" s="244"/>
      <c r="H8" s="244"/>
      <c r="I8" s="244"/>
      <c r="J8" s="244"/>
      <c r="K8" s="242"/>
    </row>
    <row r="9" spans="2:11" s="1" customFormat="1" ht="15" customHeight="1">
      <c r="B9" s="245"/>
      <c r="C9" s="375" t="s">
        <v>549</v>
      </c>
      <c r="D9" s="375"/>
      <c r="E9" s="375"/>
      <c r="F9" s="375"/>
      <c r="G9" s="375"/>
      <c r="H9" s="375"/>
      <c r="I9" s="375"/>
      <c r="J9" s="375"/>
      <c r="K9" s="242"/>
    </row>
    <row r="10" spans="2:11" s="1" customFormat="1" ht="15" customHeight="1">
      <c r="B10" s="245"/>
      <c r="C10" s="244"/>
      <c r="D10" s="375" t="s">
        <v>550</v>
      </c>
      <c r="E10" s="375"/>
      <c r="F10" s="375"/>
      <c r="G10" s="375"/>
      <c r="H10" s="375"/>
      <c r="I10" s="375"/>
      <c r="J10" s="375"/>
      <c r="K10" s="242"/>
    </row>
    <row r="11" spans="2:11" s="1" customFormat="1" ht="15" customHeight="1">
      <c r="B11" s="245"/>
      <c r="C11" s="246"/>
      <c r="D11" s="375" t="s">
        <v>551</v>
      </c>
      <c r="E11" s="375"/>
      <c r="F11" s="375"/>
      <c r="G11" s="375"/>
      <c r="H11" s="375"/>
      <c r="I11" s="375"/>
      <c r="J11" s="375"/>
      <c r="K11" s="242"/>
    </row>
    <row r="12" spans="2:11" s="1" customFormat="1" ht="15" customHeight="1">
      <c r="B12" s="245"/>
      <c r="C12" s="246"/>
      <c r="D12" s="244"/>
      <c r="E12" s="244"/>
      <c r="F12" s="244"/>
      <c r="G12" s="244"/>
      <c r="H12" s="244"/>
      <c r="I12" s="244"/>
      <c r="J12" s="244"/>
      <c r="K12" s="242"/>
    </row>
    <row r="13" spans="2:11" s="1" customFormat="1" ht="15" customHeight="1">
      <c r="B13" s="245"/>
      <c r="C13" s="246"/>
      <c r="D13" s="247" t="s">
        <v>552</v>
      </c>
      <c r="E13" s="244"/>
      <c r="F13" s="244"/>
      <c r="G13" s="244"/>
      <c r="H13" s="244"/>
      <c r="I13" s="244"/>
      <c r="J13" s="244"/>
      <c r="K13" s="242"/>
    </row>
    <row r="14" spans="2:11" s="1" customFormat="1" ht="12.75" customHeight="1">
      <c r="B14" s="245"/>
      <c r="C14" s="246"/>
      <c r="D14" s="246"/>
      <c r="E14" s="246"/>
      <c r="F14" s="246"/>
      <c r="G14" s="246"/>
      <c r="H14" s="246"/>
      <c r="I14" s="246"/>
      <c r="J14" s="246"/>
      <c r="K14" s="242"/>
    </row>
    <row r="15" spans="2:11" s="1" customFormat="1" ht="15" customHeight="1">
      <c r="B15" s="245"/>
      <c r="C15" s="246"/>
      <c r="D15" s="375" t="s">
        <v>553</v>
      </c>
      <c r="E15" s="375"/>
      <c r="F15" s="375"/>
      <c r="G15" s="375"/>
      <c r="H15" s="375"/>
      <c r="I15" s="375"/>
      <c r="J15" s="375"/>
      <c r="K15" s="242"/>
    </row>
    <row r="16" spans="2:11" s="1" customFormat="1" ht="15" customHeight="1">
      <c r="B16" s="245"/>
      <c r="C16" s="246"/>
      <c r="D16" s="375" t="s">
        <v>554</v>
      </c>
      <c r="E16" s="375"/>
      <c r="F16" s="375"/>
      <c r="G16" s="375"/>
      <c r="H16" s="375"/>
      <c r="I16" s="375"/>
      <c r="J16" s="375"/>
      <c r="K16" s="242"/>
    </row>
    <row r="17" spans="2:11" s="1" customFormat="1" ht="15" customHeight="1">
      <c r="B17" s="245"/>
      <c r="C17" s="246"/>
      <c r="D17" s="375" t="s">
        <v>555</v>
      </c>
      <c r="E17" s="375"/>
      <c r="F17" s="375"/>
      <c r="G17" s="375"/>
      <c r="H17" s="375"/>
      <c r="I17" s="375"/>
      <c r="J17" s="375"/>
      <c r="K17" s="242"/>
    </row>
    <row r="18" spans="2:11" s="1" customFormat="1" ht="15" customHeight="1">
      <c r="B18" s="245"/>
      <c r="C18" s="246"/>
      <c r="D18" s="246"/>
      <c r="E18" s="248" t="s">
        <v>79</v>
      </c>
      <c r="F18" s="375" t="s">
        <v>556</v>
      </c>
      <c r="G18" s="375"/>
      <c r="H18" s="375"/>
      <c r="I18" s="375"/>
      <c r="J18" s="375"/>
      <c r="K18" s="242"/>
    </row>
    <row r="19" spans="2:11" s="1" customFormat="1" ht="15" customHeight="1">
      <c r="B19" s="245"/>
      <c r="C19" s="246"/>
      <c r="D19" s="246"/>
      <c r="E19" s="248" t="s">
        <v>557</v>
      </c>
      <c r="F19" s="375" t="s">
        <v>558</v>
      </c>
      <c r="G19" s="375"/>
      <c r="H19" s="375"/>
      <c r="I19" s="375"/>
      <c r="J19" s="375"/>
      <c r="K19" s="242"/>
    </row>
    <row r="20" spans="2:11" s="1" customFormat="1" ht="15" customHeight="1">
      <c r="B20" s="245"/>
      <c r="C20" s="246"/>
      <c r="D20" s="246"/>
      <c r="E20" s="248" t="s">
        <v>559</v>
      </c>
      <c r="F20" s="375" t="s">
        <v>560</v>
      </c>
      <c r="G20" s="375"/>
      <c r="H20" s="375"/>
      <c r="I20" s="375"/>
      <c r="J20" s="375"/>
      <c r="K20" s="242"/>
    </row>
    <row r="21" spans="2:11" s="1" customFormat="1" ht="15" customHeight="1">
      <c r="B21" s="245"/>
      <c r="C21" s="246"/>
      <c r="D21" s="246"/>
      <c r="E21" s="248" t="s">
        <v>561</v>
      </c>
      <c r="F21" s="375" t="s">
        <v>562</v>
      </c>
      <c r="G21" s="375"/>
      <c r="H21" s="375"/>
      <c r="I21" s="375"/>
      <c r="J21" s="375"/>
      <c r="K21" s="242"/>
    </row>
    <row r="22" spans="2:11" s="1" customFormat="1" ht="15" customHeight="1">
      <c r="B22" s="245"/>
      <c r="C22" s="246"/>
      <c r="D22" s="246"/>
      <c r="E22" s="248" t="s">
        <v>563</v>
      </c>
      <c r="F22" s="375" t="s">
        <v>564</v>
      </c>
      <c r="G22" s="375"/>
      <c r="H22" s="375"/>
      <c r="I22" s="375"/>
      <c r="J22" s="375"/>
      <c r="K22" s="242"/>
    </row>
    <row r="23" spans="2:11" s="1" customFormat="1" ht="15" customHeight="1">
      <c r="B23" s="245"/>
      <c r="C23" s="246"/>
      <c r="D23" s="246"/>
      <c r="E23" s="248" t="s">
        <v>86</v>
      </c>
      <c r="F23" s="375" t="s">
        <v>565</v>
      </c>
      <c r="G23" s="375"/>
      <c r="H23" s="375"/>
      <c r="I23" s="375"/>
      <c r="J23" s="375"/>
      <c r="K23" s="242"/>
    </row>
    <row r="24" spans="2:11" s="1" customFormat="1" ht="12.75" customHeight="1">
      <c r="B24" s="245"/>
      <c r="C24" s="246"/>
      <c r="D24" s="246"/>
      <c r="E24" s="246"/>
      <c r="F24" s="246"/>
      <c r="G24" s="246"/>
      <c r="H24" s="246"/>
      <c r="I24" s="246"/>
      <c r="J24" s="246"/>
      <c r="K24" s="242"/>
    </row>
    <row r="25" spans="2:11" s="1" customFormat="1" ht="15" customHeight="1">
      <c r="B25" s="245"/>
      <c r="C25" s="375" t="s">
        <v>566</v>
      </c>
      <c r="D25" s="375"/>
      <c r="E25" s="375"/>
      <c r="F25" s="375"/>
      <c r="G25" s="375"/>
      <c r="H25" s="375"/>
      <c r="I25" s="375"/>
      <c r="J25" s="375"/>
      <c r="K25" s="242"/>
    </row>
    <row r="26" spans="2:11" s="1" customFormat="1" ht="15" customHeight="1">
      <c r="B26" s="245"/>
      <c r="C26" s="375" t="s">
        <v>567</v>
      </c>
      <c r="D26" s="375"/>
      <c r="E26" s="375"/>
      <c r="F26" s="375"/>
      <c r="G26" s="375"/>
      <c r="H26" s="375"/>
      <c r="I26" s="375"/>
      <c r="J26" s="375"/>
      <c r="K26" s="242"/>
    </row>
    <row r="27" spans="2:11" s="1" customFormat="1" ht="15" customHeight="1">
      <c r="B27" s="245"/>
      <c r="C27" s="244"/>
      <c r="D27" s="375" t="s">
        <v>568</v>
      </c>
      <c r="E27" s="375"/>
      <c r="F27" s="375"/>
      <c r="G27" s="375"/>
      <c r="H27" s="375"/>
      <c r="I27" s="375"/>
      <c r="J27" s="375"/>
      <c r="K27" s="242"/>
    </row>
    <row r="28" spans="2:11" s="1" customFormat="1" ht="15" customHeight="1">
      <c r="B28" s="245"/>
      <c r="C28" s="246"/>
      <c r="D28" s="375" t="s">
        <v>569</v>
      </c>
      <c r="E28" s="375"/>
      <c r="F28" s="375"/>
      <c r="G28" s="375"/>
      <c r="H28" s="375"/>
      <c r="I28" s="375"/>
      <c r="J28" s="375"/>
      <c r="K28" s="242"/>
    </row>
    <row r="29" spans="2:11" s="1" customFormat="1" ht="12.75" customHeight="1">
      <c r="B29" s="245"/>
      <c r="C29" s="246"/>
      <c r="D29" s="246"/>
      <c r="E29" s="246"/>
      <c r="F29" s="246"/>
      <c r="G29" s="246"/>
      <c r="H29" s="246"/>
      <c r="I29" s="246"/>
      <c r="J29" s="246"/>
      <c r="K29" s="242"/>
    </row>
    <row r="30" spans="2:11" s="1" customFormat="1" ht="15" customHeight="1">
      <c r="B30" s="245"/>
      <c r="C30" s="246"/>
      <c r="D30" s="375" t="s">
        <v>570</v>
      </c>
      <c r="E30" s="375"/>
      <c r="F30" s="375"/>
      <c r="G30" s="375"/>
      <c r="H30" s="375"/>
      <c r="I30" s="375"/>
      <c r="J30" s="375"/>
      <c r="K30" s="242"/>
    </row>
    <row r="31" spans="2:11" s="1" customFormat="1" ht="15" customHeight="1">
      <c r="B31" s="245"/>
      <c r="C31" s="246"/>
      <c r="D31" s="375" t="s">
        <v>571</v>
      </c>
      <c r="E31" s="375"/>
      <c r="F31" s="375"/>
      <c r="G31" s="375"/>
      <c r="H31" s="375"/>
      <c r="I31" s="375"/>
      <c r="J31" s="375"/>
      <c r="K31" s="242"/>
    </row>
    <row r="32" spans="2:11" s="1" customFormat="1" ht="12.75" customHeight="1">
      <c r="B32" s="245"/>
      <c r="C32" s="246"/>
      <c r="D32" s="246"/>
      <c r="E32" s="246"/>
      <c r="F32" s="246"/>
      <c r="G32" s="246"/>
      <c r="H32" s="246"/>
      <c r="I32" s="246"/>
      <c r="J32" s="246"/>
      <c r="K32" s="242"/>
    </row>
    <row r="33" spans="2:11" s="1" customFormat="1" ht="15" customHeight="1">
      <c r="B33" s="245"/>
      <c r="C33" s="246"/>
      <c r="D33" s="375" t="s">
        <v>572</v>
      </c>
      <c r="E33" s="375"/>
      <c r="F33" s="375"/>
      <c r="G33" s="375"/>
      <c r="H33" s="375"/>
      <c r="I33" s="375"/>
      <c r="J33" s="375"/>
      <c r="K33" s="242"/>
    </row>
    <row r="34" spans="2:11" s="1" customFormat="1" ht="15" customHeight="1">
      <c r="B34" s="245"/>
      <c r="C34" s="246"/>
      <c r="D34" s="375" t="s">
        <v>573</v>
      </c>
      <c r="E34" s="375"/>
      <c r="F34" s="375"/>
      <c r="G34" s="375"/>
      <c r="H34" s="375"/>
      <c r="I34" s="375"/>
      <c r="J34" s="375"/>
      <c r="K34" s="242"/>
    </row>
    <row r="35" spans="2:11" s="1" customFormat="1" ht="15" customHeight="1">
      <c r="B35" s="245"/>
      <c r="C35" s="246"/>
      <c r="D35" s="375" t="s">
        <v>574</v>
      </c>
      <c r="E35" s="375"/>
      <c r="F35" s="375"/>
      <c r="G35" s="375"/>
      <c r="H35" s="375"/>
      <c r="I35" s="375"/>
      <c r="J35" s="375"/>
      <c r="K35" s="242"/>
    </row>
    <row r="36" spans="2:11" s="1" customFormat="1" ht="15" customHeight="1">
      <c r="B36" s="245"/>
      <c r="C36" s="246"/>
      <c r="D36" s="244"/>
      <c r="E36" s="247" t="s">
        <v>118</v>
      </c>
      <c r="F36" s="244"/>
      <c r="G36" s="375" t="s">
        <v>575</v>
      </c>
      <c r="H36" s="375"/>
      <c r="I36" s="375"/>
      <c r="J36" s="375"/>
      <c r="K36" s="242"/>
    </row>
    <row r="37" spans="2:11" s="1" customFormat="1" ht="30.75" customHeight="1">
      <c r="B37" s="245"/>
      <c r="C37" s="246"/>
      <c r="D37" s="244"/>
      <c r="E37" s="247" t="s">
        <v>576</v>
      </c>
      <c r="F37" s="244"/>
      <c r="G37" s="375" t="s">
        <v>577</v>
      </c>
      <c r="H37" s="375"/>
      <c r="I37" s="375"/>
      <c r="J37" s="375"/>
      <c r="K37" s="242"/>
    </row>
    <row r="38" spans="2:11" s="1" customFormat="1" ht="15" customHeight="1">
      <c r="B38" s="245"/>
      <c r="C38" s="246"/>
      <c r="D38" s="244"/>
      <c r="E38" s="247" t="s">
        <v>54</v>
      </c>
      <c r="F38" s="244"/>
      <c r="G38" s="375" t="s">
        <v>578</v>
      </c>
      <c r="H38" s="375"/>
      <c r="I38" s="375"/>
      <c r="J38" s="375"/>
      <c r="K38" s="242"/>
    </row>
    <row r="39" spans="2:11" s="1" customFormat="1" ht="15" customHeight="1">
      <c r="B39" s="245"/>
      <c r="C39" s="246"/>
      <c r="D39" s="244"/>
      <c r="E39" s="247" t="s">
        <v>55</v>
      </c>
      <c r="F39" s="244"/>
      <c r="G39" s="375" t="s">
        <v>579</v>
      </c>
      <c r="H39" s="375"/>
      <c r="I39" s="375"/>
      <c r="J39" s="375"/>
      <c r="K39" s="242"/>
    </row>
    <row r="40" spans="2:11" s="1" customFormat="1" ht="15" customHeight="1">
      <c r="B40" s="245"/>
      <c r="C40" s="246"/>
      <c r="D40" s="244"/>
      <c r="E40" s="247" t="s">
        <v>119</v>
      </c>
      <c r="F40" s="244"/>
      <c r="G40" s="375" t="s">
        <v>580</v>
      </c>
      <c r="H40" s="375"/>
      <c r="I40" s="375"/>
      <c r="J40" s="375"/>
      <c r="K40" s="242"/>
    </row>
    <row r="41" spans="2:11" s="1" customFormat="1" ht="15" customHeight="1">
      <c r="B41" s="245"/>
      <c r="C41" s="246"/>
      <c r="D41" s="244"/>
      <c r="E41" s="247" t="s">
        <v>120</v>
      </c>
      <c r="F41" s="244"/>
      <c r="G41" s="375" t="s">
        <v>581</v>
      </c>
      <c r="H41" s="375"/>
      <c r="I41" s="375"/>
      <c r="J41" s="375"/>
      <c r="K41" s="242"/>
    </row>
    <row r="42" spans="2:11" s="1" customFormat="1" ht="15" customHeight="1">
      <c r="B42" s="245"/>
      <c r="C42" s="246"/>
      <c r="D42" s="244"/>
      <c r="E42" s="247" t="s">
        <v>582</v>
      </c>
      <c r="F42" s="244"/>
      <c r="G42" s="375" t="s">
        <v>583</v>
      </c>
      <c r="H42" s="375"/>
      <c r="I42" s="375"/>
      <c r="J42" s="375"/>
      <c r="K42" s="242"/>
    </row>
    <row r="43" spans="2:11" s="1" customFormat="1" ht="15" customHeight="1">
      <c r="B43" s="245"/>
      <c r="C43" s="246"/>
      <c r="D43" s="244"/>
      <c r="E43" s="247"/>
      <c r="F43" s="244"/>
      <c r="G43" s="375" t="s">
        <v>584</v>
      </c>
      <c r="H43" s="375"/>
      <c r="I43" s="375"/>
      <c r="J43" s="375"/>
      <c r="K43" s="242"/>
    </row>
    <row r="44" spans="2:11" s="1" customFormat="1" ht="15" customHeight="1">
      <c r="B44" s="245"/>
      <c r="C44" s="246"/>
      <c r="D44" s="244"/>
      <c r="E44" s="247" t="s">
        <v>585</v>
      </c>
      <c r="F44" s="244"/>
      <c r="G44" s="375" t="s">
        <v>586</v>
      </c>
      <c r="H44" s="375"/>
      <c r="I44" s="375"/>
      <c r="J44" s="375"/>
      <c r="K44" s="242"/>
    </row>
    <row r="45" spans="2:11" s="1" customFormat="1" ht="15" customHeight="1">
      <c r="B45" s="245"/>
      <c r="C45" s="246"/>
      <c r="D45" s="244"/>
      <c r="E45" s="247" t="s">
        <v>122</v>
      </c>
      <c r="F45" s="244"/>
      <c r="G45" s="375" t="s">
        <v>587</v>
      </c>
      <c r="H45" s="375"/>
      <c r="I45" s="375"/>
      <c r="J45" s="375"/>
      <c r="K45" s="242"/>
    </row>
    <row r="46" spans="2:11" s="1" customFormat="1" ht="12.75" customHeight="1">
      <c r="B46" s="245"/>
      <c r="C46" s="246"/>
      <c r="D46" s="244"/>
      <c r="E46" s="244"/>
      <c r="F46" s="244"/>
      <c r="G46" s="244"/>
      <c r="H46" s="244"/>
      <c r="I46" s="244"/>
      <c r="J46" s="244"/>
      <c r="K46" s="242"/>
    </row>
    <row r="47" spans="2:11" s="1" customFormat="1" ht="15" customHeight="1">
      <c r="B47" s="245"/>
      <c r="C47" s="246"/>
      <c r="D47" s="375" t="s">
        <v>588</v>
      </c>
      <c r="E47" s="375"/>
      <c r="F47" s="375"/>
      <c r="G47" s="375"/>
      <c r="H47" s="375"/>
      <c r="I47" s="375"/>
      <c r="J47" s="375"/>
      <c r="K47" s="242"/>
    </row>
    <row r="48" spans="2:11" s="1" customFormat="1" ht="15" customHeight="1">
      <c r="B48" s="245"/>
      <c r="C48" s="246"/>
      <c r="D48" s="246"/>
      <c r="E48" s="375" t="s">
        <v>589</v>
      </c>
      <c r="F48" s="375"/>
      <c r="G48" s="375"/>
      <c r="H48" s="375"/>
      <c r="I48" s="375"/>
      <c r="J48" s="375"/>
      <c r="K48" s="242"/>
    </row>
    <row r="49" spans="2:11" s="1" customFormat="1" ht="15" customHeight="1">
      <c r="B49" s="245"/>
      <c r="C49" s="246"/>
      <c r="D49" s="246"/>
      <c r="E49" s="375" t="s">
        <v>590</v>
      </c>
      <c r="F49" s="375"/>
      <c r="G49" s="375"/>
      <c r="H49" s="375"/>
      <c r="I49" s="375"/>
      <c r="J49" s="375"/>
      <c r="K49" s="242"/>
    </row>
    <row r="50" spans="2:11" s="1" customFormat="1" ht="15" customHeight="1">
      <c r="B50" s="245"/>
      <c r="C50" s="246"/>
      <c r="D50" s="246"/>
      <c r="E50" s="375" t="s">
        <v>591</v>
      </c>
      <c r="F50" s="375"/>
      <c r="G50" s="375"/>
      <c r="H50" s="375"/>
      <c r="I50" s="375"/>
      <c r="J50" s="375"/>
      <c r="K50" s="242"/>
    </row>
    <row r="51" spans="2:11" s="1" customFormat="1" ht="15" customHeight="1">
      <c r="B51" s="245"/>
      <c r="C51" s="246"/>
      <c r="D51" s="375" t="s">
        <v>592</v>
      </c>
      <c r="E51" s="375"/>
      <c r="F51" s="375"/>
      <c r="G51" s="375"/>
      <c r="H51" s="375"/>
      <c r="I51" s="375"/>
      <c r="J51" s="375"/>
      <c r="K51" s="242"/>
    </row>
    <row r="52" spans="2:11" s="1" customFormat="1" ht="25.5" customHeight="1">
      <c r="B52" s="241"/>
      <c r="C52" s="376" t="s">
        <v>593</v>
      </c>
      <c r="D52" s="376"/>
      <c r="E52" s="376"/>
      <c r="F52" s="376"/>
      <c r="G52" s="376"/>
      <c r="H52" s="376"/>
      <c r="I52" s="376"/>
      <c r="J52" s="376"/>
      <c r="K52" s="242"/>
    </row>
    <row r="53" spans="2:11" s="1" customFormat="1" ht="5.25" customHeight="1">
      <c r="B53" s="241"/>
      <c r="C53" s="243"/>
      <c r="D53" s="243"/>
      <c r="E53" s="243"/>
      <c r="F53" s="243"/>
      <c r="G53" s="243"/>
      <c r="H53" s="243"/>
      <c r="I53" s="243"/>
      <c r="J53" s="243"/>
      <c r="K53" s="242"/>
    </row>
    <row r="54" spans="2:11" s="1" customFormat="1" ht="15" customHeight="1">
      <c r="B54" s="241"/>
      <c r="C54" s="375" t="s">
        <v>594</v>
      </c>
      <c r="D54" s="375"/>
      <c r="E54" s="375"/>
      <c r="F54" s="375"/>
      <c r="G54" s="375"/>
      <c r="H54" s="375"/>
      <c r="I54" s="375"/>
      <c r="J54" s="375"/>
      <c r="K54" s="242"/>
    </row>
    <row r="55" spans="2:11" s="1" customFormat="1" ht="15" customHeight="1">
      <c r="B55" s="241"/>
      <c r="C55" s="375" t="s">
        <v>595</v>
      </c>
      <c r="D55" s="375"/>
      <c r="E55" s="375"/>
      <c r="F55" s="375"/>
      <c r="G55" s="375"/>
      <c r="H55" s="375"/>
      <c r="I55" s="375"/>
      <c r="J55" s="375"/>
      <c r="K55" s="242"/>
    </row>
    <row r="56" spans="2:11" s="1" customFormat="1" ht="12.75" customHeight="1">
      <c r="B56" s="241"/>
      <c r="C56" s="244"/>
      <c r="D56" s="244"/>
      <c r="E56" s="244"/>
      <c r="F56" s="244"/>
      <c r="G56" s="244"/>
      <c r="H56" s="244"/>
      <c r="I56" s="244"/>
      <c r="J56" s="244"/>
      <c r="K56" s="242"/>
    </row>
    <row r="57" spans="2:11" s="1" customFormat="1" ht="15" customHeight="1">
      <c r="B57" s="241"/>
      <c r="C57" s="375" t="s">
        <v>596</v>
      </c>
      <c r="D57" s="375"/>
      <c r="E57" s="375"/>
      <c r="F57" s="375"/>
      <c r="G57" s="375"/>
      <c r="H57" s="375"/>
      <c r="I57" s="375"/>
      <c r="J57" s="375"/>
      <c r="K57" s="242"/>
    </row>
    <row r="58" spans="2:11" s="1" customFormat="1" ht="15" customHeight="1">
      <c r="B58" s="241"/>
      <c r="C58" s="246"/>
      <c r="D58" s="375" t="s">
        <v>597</v>
      </c>
      <c r="E58" s="375"/>
      <c r="F58" s="375"/>
      <c r="G58" s="375"/>
      <c r="H58" s="375"/>
      <c r="I58" s="375"/>
      <c r="J58" s="375"/>
      <c r="K58" s="242"/>
    </row>
    <row r="59" spans="2:11" s="1" customFormat="1" ht="15" customHeight="1">
      <c r="B59" s="241"/>
      <c r="C59" s="246"/>
      <c r="D59" s="375" t="s">
        <v>598</v>
      </c>
      <c r="E59" s="375"/>
      <c r="F59" s="375"/>
      <c r="G59" s="375"/>
      <c r="H59" s="375"/>
      <c r="I59" s="375"/>
      <c r="J59" s="375"/>
      <c r="K59" s="242"/>
    </row>
    <row r="60" spans="2:11" s="1" customFormat="1" ht="15" customHeight="1">
      <c r="B60" s="241"/>
      <c r="C60" s="246"/>
      <c r="D60" s="375" t="s">
        <v>599</v>
      </c>
      <c r="E60" s="375"/>
      <c r="F60" s="375"/>
      <c r="G60" s="375"/>
      <c r="H60" s="375"/>
      <c r="I60" s="375"/>
      <c r="J60" s="375"/>
      <c r="K60" s="242"/>
    </row>
    <row r="61" spans="2:11" s="1" customFormat="1" ht="15" customHeight="1">
      <c r="B61" s="241"/>
      <c r="C61" s="246"/>
      <c r="D61" s="375" t="s">
        <v>600</v>
      </c>
      <c r="E61" s="375"/>
      <c r="F61" s="375"/>
      <c r="G61" s="375"/>
      <c r="H61" s="375"/>
      <c r="I61" s="375"/>
      <c r="J61" s="375"/>
      <c r="K61" s="242"/>
    </row>
    <row r="62" spans="2:11" s="1" customFormat="1" ht="15" customHeight="1">
      <c r="B62" s="241"/>
      <c r="C62" s="246"/>
      <c r="D62" s="377" t="s">
        <v>601</v>
      </c>
      <c r="E62" s="377"/>
      <c r="F62" s="377"/>
      <c r="G62" s="377"/>
      <c r="H62" s="377"/>
      <c r="I62" s="377"/>
      <c r="J62" s="377"/>
      <c r="K62" s="242"/>
    </row>
    <row r="63" spans="2:11" s="1" customFormat="1" ht="15" customHeight="1">
      <c r="B63" s="241"/>
      <c r="C63" s="246"/>
      <c r="D63" s="375" t="s">
        <v>602</v>
      </c>
      <c r="E63" s="375"/>
      <c r="F63" s="375"/>
      <c r="G63" s="375"/>
      <c r="H63" s="375"/>
      <c r="I63" s="375"/>
      <c r="J63" s="375"/>
      <c r="K63" s="242"/>
    </row>
    <row r="64" spans="2:11" s="1" customFormat="1" ht="12.75" customHeight="1">
      <c r="B64" s="241"/>
      <c r="C64" s="246"/>
      <c r="D64" s="246"/>
      <c r="E64" s="249"/>
      <c r="F64" s="246"/>
      <c r="G64" s="246"/>
      <c r="H64" s="246"/>
      <c r="I64" s="246"/>
      <c r="J64" s="246"/>
      <c r="K64" s="242"/>
    </row>
    <row r="65" spans="2:11" s="1" customFormat="1" ht="15" customHeight="1">
      <c r="B65" s="241"/>
      <c r="C65" s="246"/>
      <c r="D65" s="375" t="s">
        <v>603</v>
      </c>
      <c r="E65" s="375"/>
      <c r="F65" s="375"/>
      <c r="G65" s="375"/>
      <c r="H65" s="375"/>
      <c r="I65" s="375"/>
      <c r="J65" s="375"/>
      <c r="K65" s="242"/>
    </row>
    <row r="66" spans="2:11" s="1" customFormat="1" ht="15" customHeight="1">
      <c r="B66" s="241"/>
      <c r="C66" s="246"/>
      <c r="D66" s="377" t="s">
        <v>604</v>
      </c>
      <c r="E66" s="377"/>
      <c r="F66" s="377"/>
      <c r="G66" s="377"/>
      <c r="H66" s="377"/>
      <c r="I66" s="377"/>
      <c r="J66" s="377"/>
      <c r="K66" s="242"/>
    </row>
    <row r="67" spans="2:11" s="1" customFormat="1" ht="15" customHeight="1">
      <c r="B67" s="241"/>
      <c r="C67" s="246"/>
      <c r="D67" s="375" t="s">
        <v>605</v>
      </c>
      <c r="E67" s="375"/>
      <c r="F67" s="375"/>
      <c r="G67" s="375"/>
      <c r="H67" s="375"/>
      <c r="I67" s="375"/>
      <c r="J67" s="375"/>
      <c r="K67" s="242"/>
    </row>
    <row r="68" spans="2:11" s="1" customFormat="1" ht="15" customHeight="1">
      <c r="B68" s="241"/>
      <c r="C68" s="246"/>
      <c r="D68" s="375" t="s">
        <v>606</v>
      </c>
      <c r="E68" s="375"/>
      <c r="F68" s="375"/>
      <c r="G68" s="375"/>
      <c r="H68" s="375"/>
      <c r="I68" s="375"/>
      <c r="J68" s="375"/>
      <c r="K68" s="242"/>
    </row>
    <row r="69" spans="2:11" s="1" customFormat="1" ht="15" customHeight="1">
      <c r="B69" s="241"/>
      <c r="C69" s="246"/>
      <c r="D69" s="375" t="s">
        <v>607</v>
      </c>
      <c r="E69" s="375"/>
      <c r="F69" s="375"/>
      <c r="G69" s="375"/>
      <c r="H69" s="375"/>
      <c r="I69" s="375"/>
      <c r="J69" s="375"/>
      <c r="K69" s="242"/>
    </row>
    <row r="70" spans="2:11" s="1" customFormat="1" ht="15" customHeight="1">
      <c r="B70" s="241"/>
      <c r="C70" s="246"/>
      <c r="D70" s="375" t="s">
        <v>608</v>
      </c>
      <c r="E70" s="375"/>
      <c r="F70" s="375"/>
      <c r="G70" s="375"/>
      <c r="H70" s="375"/>
      <c r="I70" s="375"/>
      <c r="J70" s="375"/>
      <c r="K70" s="242"/>
    </row>
    <row r="71" spans="2:11" s="1" customFormat="1" ht="12.75" customHeight="1">
      <c r="B71" s="250"/>
      <c r="C71" s="251"/>
      <c r="D71" s="251"/>
      <c r="E71" s="251"/>
      <c r="F71" s="251"/>
      <c r="G71" s="251"/>
      <c r="H71" s="251"/>
      <c r="I71" s="251"/>
      <c r="J71" s="251"/>
      <c r="K71" s="252"/>
    </row>
    <row r="72" spans="2:11" s="1" customFormat="1" ht="18.75" customHeight="1">
      <c r="B72" s="253"/>
      <c r="C72" s="253"/>
      <c r="D72" s="253"/>
      <c r="E72" s="253"/>
      <c r="F72" s="253"/>
      <c r="G72" s="253"/>
      <c r="H72" s="253"/>
      <c r="I72" s="253"/>
      <c r="J72" s="253"/>
      <c r="K72" s="254"/>
    </row>
    <row r="73" spans="2:11" s="1" customFormat="1" ht="18.75" customHeight="1">
      <c r="B73" s="254"/>
      <c r="C73" s="254"/>
      <c r="D73" s="254"/>
      <c r="E73" s="254"/>
      <c r="F73" s="254"/>
      <c r="G73" s="254"/>
      <c r="H73" s="254"/>
      <c r="I73" s="254"/>
      <c r="J73" s="254"/>
      <c r="K73" s="254"/>
    </row>
    <row r="74" spans="2:11" s="1" customFormat="1" ht="7.5" customHeight="1">
      <c r="B74" s="255"/>
      <c r="C74" s="256"/>
      <c r="D74" s="256"/>
      <c r="E74" s="256"/>
      <c r="F74" s="256"/>
      <c r="G74" s="256"/>
      <c r="H74" s="256"/>
      <c r="I74" s="256"/>
      <c r="J74" s="256"/>
      <c r="K74" s="257"/>
    </row>
    <row r="75" spans="2:11" s="1" customFormat="1" ht="45" customHeight="1">
      <c r="B75" s="258"/>
      <c r="C75" s="370" t="s">
        <v>609</v>
      </c>
      <c r="D75" s="370"/>
      <c r="E75" s="370"/>
      <c r="F75" s="370"/>
      <c r="G75" s="370"/>
      <c r="H75" s="370"/>
      <c r="I75" s="370"/>
      <c r="J75" s="370"/>
      <c r="K75" s="259"/>
    </row>
    <row r="76" spans="2:11" s="1" customFormat="1" ht="17.25" customHeight="1">
      <c r="B76" s="258"/>
      <c r="C76" s="260" t="s">
        <v>610</v>
      </c>
      <c r="D76" s="260"/>
      <c r="E76" s="260"/>
      <c r="F76" s="260" t="s">
        <v>611</v>
      </c>
      <c r="G76" s="261"/>
      <c r="H76" s="260" t="s">
        <v>55</v>
      </c>
      <c r="I76" s="260" t="s">
        <v>58</v>
      </c>
      <c r="J76" s="260" t="s">
        <v>612</v>
      </c>
      <c r="K76" s="259"/>
    </row>
    <row r="77" spans="2:11" s="1" customFormat="1" ht="17.25" customHeight="1">
      <c r="B77" s="258"/>
      <c r="C77" s="262" t="s">
        <v>613</v>
      </c>
      <c r="D77" s="262"/>
      <c r="E77" s="262"/>
      <c r="F77" s="263" t="s">
        <v>614</v>
      </c>
      <c r="G77" s="264"/>
      <c r="H77" s="262"/>
      <c r="I77" s="262"/>
      <c r="J77" s="262" t="s">
        <v>615</v>
      </c>
      <c r="K77" s="259"/>
    </row>
    <row r="78" spans="2:11" s="1" customFormat="1" ht="5.25" customHeight="1">
      <c r="B78" s="258"/>
      <c r="C78" s="265"/>
      <c r="D78" s="265"/>
      <c r="E78" s="265"/>
      <c r="F78" s="265"/>
      <c r="G78" s="266"/>
      <c r="H78" s="265"/>
      <c r="I78" s="265"/>
      <c r="J78" s="265"/>
      <c r="K78" s="259"/>
    </row>
    <row r="79" spans="2:11" s="1" customFormat="1" ht="15" customHeight="1">
      <c r="B79" s="258"/>
      <c r="C79" s="247" t="s">
        <v>54</v>
      </c>
      <c r="D79" s="267"/>
      <c r="E79" s="267"/>
      <c r="F79" s="268" t="s">
        <v>616</v>
      </c>
      <c r="G79" s="269"/>
      <c r="H79" s="247" t="s">
        <v>617</v>
      </c>
      <c r="I79" s="247" t="s">
        <v>618</v>
      </c>
      <c r="J79" s="247">
        <v>20</v>
      </c>
      <c r="K79" s="259"/>
    </row>
    <row r="80" spans="2:11" s="1" customFormat="1" ht="15" customHeight="1">
      <c r="B80" s="258"/>
      <c r="C80" s="247" t="s">
        <v>619</v>
      </c>
      <c r="D80" s="247"/>
      <c r="E80" s="247"/>
      <c r="F80" s="268" t="s">
        <v>616</v>
      </c>
      <c r="G80" s="269"/>
      <c r="H80" s="247" t="s">
        <v>620</v>
      </c>
      <c r="I80" s="247" t="s">
        <v>618</v>
      </c>
      <c r="J80" s="247">
        <v>120</v>
      </c>
      <c r="K80" s="259"/>
    </row>
    <row r="81" spans="2:11" s="1" customFormat="1" ht="15" customHeight="1">
      <c r="B81" s="270"/>
      <c r="C81" s="247" t="s">
        <v>621</v>
      </c>
      <c r="D81" s="247"/>
      <c r="E81" s="247"/>
      <c r="F81" s="268" t="s">
        <v>622</v>
      </c>
      <c r="G81" s="269"/>
      <c r="H81" s="247" t="s">
        <v>623</v>
      </c>
      <c r="I81" s="247" t="s">
        <v>618</v>
      </c>
      <c r="J81" s="247">
        <v>50</v>
      </c>
      <c r="K81" s="259"/>
    </row>
    <row r="82" spans="2:11" s="1" customFormat="1" ht="15" customHeight="1">
      <c r="B82" s="270"/>
      <c r="C82" s="247" t="s">
        <v>624</v>
      </c>
      <c r="D82" s="247"/>
      <c r="E82" s="247"/>
      <c r="F82" s="268" t="s">
        <v>616</v>
      </c>
      <c r="G82" s="269"/>
      <c r="H82" s="247" t="s">
        <v>625</v>
      </c>
      <c r="I82" s="247" t="s">
        <v>626</v>
      </c>
      <c r="J82" s="247"/>
      <c r="K82" s="259"/>
    </row>
    <row r="83" spans="2:11" s="1" customFormat="1" ht="15" customHeight="1">
      <c r="B83" s="270"/>
      <c r="C83" s="271" t="s">
        <v>627</v>
      </c>
      <c r="D83" s="271"/>
      <c r="E83" s="271"/>
      <c r="F83" s="272" t="s">
        <v>622</v>
      </c>
      <c r="G83" s="271"/>
      <c r="H83" s="271" t="s">
        <v>628</v>
      </c>
      <c r="I83" s="271" t="s">
        <v>618</v>
      </c>
      <c r="J83" s="271">
        <v>15</v>
      </c>
      <c r="K83" s="259"/>
    </row>
    <row r="84" spans="2:11" s="1" customFormat="1" ht="15" customHeight="1">
      <c r="B84" s="270"/>
      <c r="C84" s="271" t="s">
        <v>629</v>
      </c>
      <c r="D84" s="271"/>
      <c r="E84" s="271"/>
      <c r="F84" s="272" t="s">
        <v>622</v>
      </c>
      <c r="G84" s="271"/>
      <c r="H84" s="271" t="s">
        <v>630</v>
      </c>
      <c r="I84" s="271" t="s">
        <v>618</v>
      </c>
      <c r="J84" s="271">
        <v>15</v>
      </c>
      <c r="K84" s="259"/>
    </row>
    <row r="85" spans="2:11" s="1" customFormat="1" ht="15" customHeight="1">
      <c r="B85" s="270"/>
      <c r="C85" s="271" t="s">
        <v>631</v>
      </c>
      <c r="D85" s="271"/>
      <c r="E85" s="271"/>
      <c r="F85" s="272" t="s">
        <v>622</v>
      </c>
      <c r="G85" s="271"/>
      <c r="H85" s="271" t="s">
        <v>632</v>
      </c>
      <c r="I85" s="271" t="s">
        <v>618</v>
      </c>
      <c r="J85" s="271">
        <v>20</v>
      </c>
      <c r="K85" s="259"/>
    </row>
    <row r="86" spans="2:11" s="1" customFormat="1" ht="15" customHeight="1">
      <c r="B86" s="270"/>
      <c r="C86" s="271" t="s">
        <v>633</v>
      </c>
      <c r="D86" s="271"/>
      <c r="E86" s="271"/>
      <c r="F86" s="272" t="s">
        <v>622</v>
      </c>
      <c r="G86" s="271"/>
      <c r="H86" s="271" t="s">
        <v>634</v>
      </c>
      <c r="I86" s="271" t="s">
        <v>618</v>
      </c>
      <c r="J86" s="271">
        <v>20</v>
      </c>
      <c r="K86" s="259"/>
    </row>
    <row r="87" spans="2:11" s="1" customFormat="1" ht="15" customHeight="1">
      <c r="B87" s="270"/>
      <c r="C87" s="247" t="s">
        <v>635</v>
      </c>
      <c r="D87" s="247"/>
      <c r="E87" s="247"/>
      <c r="F87" s="268" t="s">
        <v>622</v>
      </c>
      <c r="G87" s="269"/>
      <c r="H87" s="247" t="s">
        <v>636</v>
      </c>
      <c r="I87" s="247" t="s">
        <v>618</v>
      </c>
      <c r="J87" s="247">
        <v>50</v>
      </c>
      <c r="K87" s="259"/>
    </row>
    <row r="88" spans="2:11" s="1" customFormat="1" ht="15" customHeight="1">
      <c r="B88" s="270"/>
      <c r="C88" s="247" t="s">
        <v>637</v>
      </c>
      <c r="D88" s="247"/>
      <c r="E88" s="247"/>
      <c r="F88" s="268" t="s">
        <v>622</v>
      </c>
      <c r="G88" s="269"/>
      <c r="H88" s="247" t="s">
        <v>638</v>
      </c>
      <c r="I88" s="247" t="s">
        <v>618</v>
      </c>
      <c r="J88" s="247">
        <v>20</v>
      </c>
      <c r="K88" s="259"/>
    </row>
    <row r="89" spans="2:11" s="1" customFormat="1" ht="15" customHeight="1">
      <c r="B89" s="270"/>
      <c r="C89" s="247" t="s">
        <v>639</v>
      </c>
      <c r="D89" s="247"/>
      <c r="E89" s="247"/>
      <c r="F89" s="268" t="s">
        <v>622</v>
      </c>
      <c r="G89" s="269"/>
      <c r="H89" s="247" t="s">
        <v>640</v>
      </c>
      <c r="I89" s="247" t="s">
        <v>618</v>
      </c>
      <c r="J89" s="247">
        <v>20</v>
      </c>
      <c r="K89" s="259"/>
    </row>
    <row r="90" spans="2:11" s="1" customFormat="1" ht="15" customHeight="1">
      <c r="B90" s="270"/>
      <c r="C90" s="247" t="s">
        <v>641</v>
      </c>
      <c r="D90" s="247"/>
      <c r="E90" s="247"/>
      <c r="F90" s="268" t="s">
        <v>622</v>
      </c>
      <c r="G90" s="269"/>
      <c r="H90" s="247" t="s">
        <v>642</v>
      </c>
      <c r="I90" s="247" t="s">
        <v>618</v>
      </c>
      <c r="J90" s="247">
        <v>50</v>
      </c>
      <c r="K90" s="259"/>
    </row>
    <row r="91" spans="2:11" s="1" customFormat="1" ht="15" customHeight="1">
      <c r="B91" s="270"/>
      <c r="C91" s="247" t="s">
        <v>643</v>
      </c>
      <c r="D91" s="247"/>
      <c r="E91" s="247"/>
      <c r="F91" s="268" t="s">
        <v>622</v>
      </c>
      <c r="G91" s="269"/>
      <c r="H91" s="247" t="s">
        <v>643</v>
      </c>
      <c r="I91" s="247" t="s">
        <v>618</v>
      </c>
      <c r="J91" s="247">
        <v>50</v>
      </c>
      <c r="K91" s="259"/>
    </row>
    <row r="92" spans="2:11" s="1" customFormat="1" ht="15" customHeight="1">
      <c r="B92" s="270"/>
      <c r="C92" s="247" t="s">
        <v>644</v>
      </c>
      <c r="D92" s="247"/>
      <c r="E92" s="247"/>
      <c r="F92" s="268" t="s">
        <v>622</v>
      </c>
      <c r="G92" s="269"/>
      <c r="H92" s="247" t="s">
        <v>645</v>
      </c>
      <c r="I92" s="247" t="s">
        <v>618</v>
      </c>
      <c r="J92" s="247">
        <v>255</v>
      </c>
      <c r="K92" s="259"/>
    </row>
    <row r="93" spans="2:11" s="1" customFormat="1" ht="15" customHeight="1">
      <c r="B93" s="270"/>
      <c r="C93" s="247" t="s">
        <v>646</v>
      </c>
      <c r="D93" s="247"/>
      <c r="E93" s="247"/>
      <c r="F93" s="268" t="s">
        <v>616</v>
      </c>
      <c r="G93" s="269"/>
      <c r="H93" s="247" t="s">
        <v>647</v>
      </c>
      <c r="I93" s="247" t="s">
        <v>648</v>
      </c>
      <c r="J93" s="247"/>
      <c r="K93" s="259"/>
    </row>
    <row r="94" spans="2:11" s="1" customFormat="1" ht="15" customHeight="1">
      <c r="B94" s="270"/>
      <c r="C94" s="247" t="s">
        <v>649</v>
      </c>
      <c r="D94" s="247"/>
      <c r="E94" s="247"/>
      <c r="F94" s="268" t="s">
        <v>616</v>
      </c>
      <c r="G94" s="269"/>
      <c r="H94" s="247" t="s">
        <v>650</v>
      </c>
      <c r="I94" s="247" t="s">
        <v>651</v>
      </c>
      <c r="J94" s="247"/>
      <c r="K94" s="259"/>
    </row>
    <row r="95" spans="2:11" s="1" customFormat="1" ht="15" customHeight="1">
      <c r="B95" s="270"/>
      <c r="C95" s="247" t="s">
        <v>652</v>
      </c>
      <c r="D95" s="247"/>
      <c r="E95" s="247"/>
      <c r="F95" s="268" t="s">
        <v>616</v>
      </c>
      <c r="G95" s="269"/>
      <c r="H95" s="247" t="s">
        <v>652</v>
      </c>
      <c r="I95" s="247" t="s">
        <v>651</v>
      </c>
      <c r="J95" s="247"/>
      <c r="K95" s="259"/>
    </row>
    <row r="96" spans="2:11" s="1" customFormat="1" ht="15" customHeight="1">
      <c r="B96" s="270"/>
      <c r="C96" s="247" t="s">
        <v>39</v>
      </c>
      <c r="D96" s="247"/>
      <c r="E96" s="247"/>
      <c r="F96" s="268" t="s">
        <v>616</v>
      </c>
      <c r="G96" s="269"/>
      <c r="H96" s="247" t="s">
        <v>653</v>
      </c>
      <c r="I96" s="247" t="s">
        <v>651</v>
      </c>
      <c r="J96" s="247"/>
      <c r="K96" s="259"/>
    </row>
    <row r="97" spans="2:11" s="1" customFormat="1" ht="15" customHeight="1">
      <c r="B97" s="270"/>
      <c r="C97" s="247" t="s">
        <v>49</v>
      </c>
      <c r="D97" s="247"/>
      <c r="E97" s="247"/>
      <c r="F97" s="268" t="s">
        <v>616</v>
      </c>
      <c r="G97" s="269"/>
      <c r="H97" s="247" t="s">
        <v>654</v>
      </c>
      <c r="I97" s="247" t="s">
        <v>651</v>
      </c>
      <c r="J97" s="247"/>
      <c r="K97" s="259"/>
    </row>
    <row r="98" spans="2:11" s="1" customFormat="1" ht="15" customHeight="1">
      <c r="B98" s="273"/>
      <c r="C98" s="274"/>
      <c r="D98" s="274"/>
      <c r="E98" s="274"/>
      <c r="F98" s="274"/>
      <c r="G98" s="274"/>
      <c r="H98" s="274"/>
      <c r="I98" s="274"/>
      <c r="J98" s="274"/>
      <c r="K98" s="275"/>
    </row>
    <row r="99" spans="2:11" s="1" customFormat="1" ht="18.75" customHeight="1">
      <c r="B99" s="276"/>
      <c r="C99" s="277"/>
      <c r="D99" s="277"/>
      <c r="E99" s="277"/>
      <c r="F99" s="277"/>
      <c r="G99" s="277"/>
      <c r="H99" s="277"/>
      <c r="I99" s="277"/>
      <c r="J99" s="277"/>
      <c r="K99" s="276"/>
    </row>
    <row r="100" spans="2:11" s="1" customFormat="1" ht="18.75" customHeight="1">
      <c r="B100" s="254"/>
      <c r="C100" s="254"/>
      <c r="D100" s="254"/>
      <c r="E100" s="254"/>
      <c r="F100" s="254"/>
      <c r="G100" s="254"/>
      <c r="H100" s="254"/>
      <c r="I100" s="254"/>
      <c r="J100" s="254"/>
      <c r="K100" s="254"/>
    </row>
    <row r="101" spans="2:11" s="1" customFormat="1" ht="7.5" customHeight="1">
      <c r="B101" s="255"/>
      <c r="C101" s="256"/>
      <c r="D101" s="256"/>
      <c r="E101" s="256"/>
      <c r="F101" s="256"/>
      <c r="G101" s="256"/>
      <c r="H101" s="256"/>
      <c r="I101" s="256"/>
      <c r="J101" s="256"/>
      <c r="K101" s="257"/>
    </row>
    <row r="102" spans="2:11" s="1" customFormat="1" ht="45" customHeight="1">
      <c r="B102" s="258"/>
      <c r="C102" s="370" t="s">
        <v>655</v>
      </c>
      <c r="D102" s="370"/>
      <c r="E102" s="370"/>
      <c r="F102" s="370"/>
      <c r="G102" s="370"/>
      <c r="H102" s="370"/>
      <c r="I102" s="370"/>
      <c r="J102" s="370"/>
      <c r="K102" s="259"/>
    </row>
    <row r="103" spans="2:11" s="1" customFormat="1" ht="17.25" customHeight="1">
      <c r="B103" s="258"/>
      <c r="C103" s="260" t="s">
        <v>610</v>
      </c>
      <c r="D103" s="260"/>
      <c r="E103" s="260"/>
      <c r="F103" s="260" t="s">
        <v>611</v>
      </c>
      <c r="G103" s="261"/>
      <c r="H103" s="260" t="s">
        <v>55</v>
      </c>
      <c r="I103" s="260" t="s">
        <v>58</v>
      </c>
      <c r="J103" s="260" t="s">
        <v>612</v>
      </c>
      <c r="K103" s="259"/>
    </row>
    <row r="104" spans="2:11" s="1" customFormat="1" ht="17.25" customHeight="1">
      <c r="B104" s="258"/>
      <c r="C104" s="262" t="s">
        <v>613</v>
      </c>
      <c r="D104" s="262"/>
      <c r="E104" s="262"/>
      <c r="F104" s="263" t="s">
        <v>614</v>
      </c>
      <c r="G104" s="264"/>
      <c r="H104" s="262"/>
      <c r="I104" s="262"/>
      <c r="J104" s="262" t="s">
        <v>615</v>
      </c>
      <c r="K104" s="259"/>
    </row>
    <row r="105" spans="2:11" s="1" customFormat="1" ht="5.25" customHeight="1">
      <c r="B105" s="258"/>
      <c r="C105" s="260"/>
      <c r="D105" s="260"/>
      <c r="E105" s="260"/>
      <c r="F105" s="260"/>
      <c r="G105" s="278"/>
      <c r="H105" s="260"/>
      <c r="I105" s="260"/>
      <c r="J105" s="260"/>
      <c r="K105" s="259"/>
    </row>
    <row r="106" spans="2:11" s="1" customFormat="1" ht="15" customHeight="1">
      <c r="B106" s="258"/>
      <c r="C106" s="247" t="s">
        <v>54</v>
      </c>
      <c r="D106" s="267"/>
      <c r="E106" s="267"/>
      <c r="F106" s="268" t="s">
        <v>616</v>
      </c>
      <c r="G106" s="247"/>
      <c r="H106" s="247" t="s">
        <v>656</v>
      </c>
      <c r="I106" s="247" t="s">
        <v>618</v>
      </c>
      <c r="J106" s="247">
        <v>20</v>
      </c>
      <c r="K106" s="259"/>
    </row>
    <row r="107" spans="2:11" s="1" customFormat="1" ht="15" customHeight="1">
      <c r="B107" s="258"/>
      <c r="C107" s="247" t="s">
        <v>619</v>
      </c>
      <c r="D107" s="247"/>
      <c r="E107" s="247"/>
      <c r="F107" s="268" t="s">
        <v>616</v>
      </c>
      <c r="G107" s="247"/>
      <c r="H107" s="247" t="s">
        <v>656</v>
      </c>
      <c r="I107" s="247" t="s">
        <v>618</v>
      </c>
      <c r="J107" s="247">
        <v>120</v>
      </c>
      <c r="K107" s="259"/>
    </row>
    <row r="108" spans="2:11" s="1" customFormat="1" ht="15" customHeight="1">
      <c r="B108" s="270"/>
      <c r="C108" s="247" t="s">
        <v>621</v>
      </c>
      <c r="D108" s="247"/>
      <c r="E108" s="247"/>
      <c r="F108" s="268" t="s">
        <v>622</v>
      </c>
      <c r="G108" s="247"/>
      <c r="H108" s="247" t="s">
        <v>656</v>
      </c>
      <c r="I108" s="247" t="s">
        <v>618</v>
      </c>
      <c r="J108" s="247">
        <v>50</v>
      </c>
      <c r="K108" s="259"/>
    </row>
    <row r="109" spans="2:11" s="1" customFormat="1" ht="15" customHeight="1">
      <c r="B109" s="270"/>
      <c r="C109" s="247" t="s">
        <v>624</v>
      </c>
      <c r="D109" s="247"/>
      <c r="E109" s="247"/>
      <c r="F109" s="268" t="s">
        <v>616</v>
      </c>
      <c r="G109" s="247"/>
      <c r="H109" s="247" t="s">
        <v>656</v>
      </c>
      <c r="I109" s="247" t="s">
        <v>626</v>
      </c>
      <c r="J109" s="247"/>
      <c r="K109" s="259"/>
    </row>
    <row r="110" spans="2:11" s="1" customFormat="1" ht="15" customHeight="1">
      <c r="B110" s="270"/>
      <c r="C110" s="247" t="s">
        <v>635</v>
      </c>
      <c r="D110" s="247"/>
      <c r="E110" s="247"/>
      <c r="F110" s="268" t="s">
        <v>622</v>
      </c>
      <c r="G110" s="247"/>
      <c r="H110" s="247" t="s">
        <v>656</v>
      </c>
      <c r="I110" s="247" t="s">
        <v>618</v>
      </c>
      <c r="J110" s="247">
        <v>50</v>
      </c>
      <c r="K110" s="259"/>
    </row>
    <row r="111" spans="2:11" s="1" customFormat="1" ht="15" customHeight="1">
      <c r="B111" s="270"/>
      <c r="C111" s="247" t="s">
        <v>643</v>
      </c>
      <c r="D111" s="247"/>
      <c r="E111" s="247"/>
      <c r="F111" s="268" t="s">
        <v>622</v>
      </c>
      <c r="G111" s="247"/>
      <c r="H111" s="247" t="s">
        <v>656</v>
      </c>
      <c r="I111" s="247" t="s">
        <v>618</v>
      </c>
      <c r="J111" s="247">
        <v>50</v>
      </c>
      <c r="K111" s="259"/>
    </row>
    <row r="112" spans="2:11" s="1" customFormat="1" ht="15" customHeight="1">
      <c r="B112" s="270"/>
      <c r="C112" s="247" t="s">
        <v>641</v>
      </c>
      <c r="D112" s="247"/>
      <c r="E112" s="247"/>
      <c r="F112" s="268" t="s">
        <v>622</v>
      </c>
      <c r="G112" s="247"/>
      <c r="H112" s="247" t="s">
        <v>656</v>
      </c>
      <c r="I112" s="247" t="s">
        <v>618</v>
      </c>
      <c r="J112" s="247">
        <v>50</v>
      </c>
      <c r="K112" s="259"/>
    </row>
    <row r="113" spans="2:11" s="1" customFormat="1" ht="15" customHeight="1">
      <c r="B113" s="270"/>
      <c r="C113" s="247" t="s">
        <v>54</v>
      </c>
      <c r="D113" s="247"/>
      <c r="E113" s="247"/>
      <c r="F113" s="268" t="s">
        <v>616</v>
      </c>
      <c r="G113" s="247"/>
      <c r="H113" s="247" t="s">
        <v>657</v>
      </c>
      <c r="I113" s="247" t="s">
        <v>618</v>
      </c>
      <c r="J113" s="247">
        <v>20</v>
      </c>
      <c r="K113" s="259"/>
    </row>
    <row r="114" spans="2:11" s="1" customFormat="1" ht="15" customHeight="1">
      <c r="B114" s="270"/>
      <c r="C114" s="247" t="s">
        <v>658</v>
      </c>
      <c r="D114" s="247"/>
      <c r="E114" s="247"/>
      <c r="F114" s="268" t="s">
        <v>616</v>
      </c>
      <c r="G114" s="247"/>
      <c r="H114" s="247" t="s">
        <v>659</v>
      </c>
      <c r="I114" s="247" t="s">
        <v>618</v>
      </c>
      <c r="J114" s="247">
        <v>120</v>
      </c>
      <c r="K114" s="259"/>
    </row>
    <row r="115" spans="2:11" s="1" customFormat="1" ht="15" customHeight="1">
      <c r="B115" s="270"/>
      <c r="C115" s="247" t="s">
        <v>39</v>
      </c>
      <c r="D115" s="247"/>
      <c r="E115" s="247"/>
      <c r="F115" s="268" t="s">
        <v>616</v>
      </c>
      <c r="G115" s="247"/>
      <c r="H115" s="247" t="s">
        <v>660</v>
      </c>
      <c r="I115" s="247" t="s">
        <v>651</v>
      </c>
      <c r="J115" s="247"/>
      <c r="K115" s="259"/>
    </row>
    <row r="116" spans="2:11" s="1" customFormat="1" ht="15" customHeight="1">
      <c r="B116" s="270"/>
      <c r="C116" s="247" t="s">
        <v>49</v>
      </c>
      <c r="D116" s="247"/>
      <c r="E116" s="247"/>
      <c r="F116" s="268" t="s">
        <v>616</v>
      </c>
      <c r="G116" s="247"/>
      <c r="H116" s="247" t="s">
        <v>661</v>
      </c>
      <c r="I116" s="247" t="s">
        <v>651</v>
      </c>
      <c r="J116" s="247"/>
      <c r="K116" s="259"/>
    </row>
    <row r="117" spans="2:11" s="1" customFormat="1" ht="15" customHeight="1">
      <c r="B117" s="270"/>
      <c r="C117" s="247" t="s">
        <v>58</v>
      </c>
      <c r="D117" s="247"/>
      <c r="E117" s="247"/>
      <c r="F117" s="268" t="s">
        <v>616</v>
      </c>
      <c r="G117" s="247"/>
      <c r="H117" s="247" t="s">
        <v>662</v>
      </c>
      <c r="I117" s="247" t="s">
        <v>663</v>
      </c>
      <c r="J117" s="247"/>
      <c r="K117" s="259"/>
    </row>
    <row r="118" spans="2:11" s="1" customFormat="1" ht="15" customHeight="1">
      <c r="B118" s="273"/>
      <c r="C118" s="279"/>
      <c r="D118" s="279"/>
      <c r="E118" s="279"/>
      <c r="F118" s="279"/>
      <c r="G118" s="279"/>
      <c r="H118" s="279"/>
      <c r="I118" s="279"/>
      <c r="J118" s="279"/>
      <c r="K118" s="275"/>
    </row>
    <row r="119" spans="2:11" s="1" customFormat="1" ht="18.75" customHeight="1">
      <c r="B119" s="280"/>
      <c r="C119" s="281"/>
      <c r="D119" s="281"/>
      <c r="E119" s="281"/>
      <c r="F119" s="282"/>
      <c r="G119" s="281"/>
      <c r="H119" s="281"/>
      <c r="I119" s="281"/>
      <c r="J119" s="281"/>
      <c r="K119" s="280"/>
    </row>
    <row r="120" spans="2:11" s="1" customFormat="1" ht="18.75" customHeight="1">
      <c r="B120" s="254"/>
      <c r="C120" s="254"/>
      <c r="D120" s="254"/>
      <c r="E120" s="254"/>
      <c r="F120" s="254"/>
      <c r="G120" s="254"/>
      <c r="H120" s="254"/>
      <c r="I120" s="254"/>
      <c r="J120" s="254"/>
      <c r="K120" s="254"/>
    </row>
    <row r="121" spans="2:11" s="1" customFormat="1" ht="7.5" customHeight="1">
      <c r="B121" s="283"/>
      <c r="C121" s="284"/>
      <c r="D121" s="284"/>
      <c r="E121" s="284"/>
      <c r="F121" s="284"/>
      <c r="G121" s="284"/>
      <c r="H121" s="284"/>
      <c r="I121" s="284"/>
      <c r="J121" s="284"/>
      <c r="K121" s="285"/>
    </row>
    <row r="122" spans="2:11" s="1" customFormat="1" ht="45" customHeight="1">
      <c r="B122" s="286"/>
      <c r="C122" s="371" t="s">
        <v>664</v>
      </c>
      <c r="D122" s="371"/>
      <c r="E122" s="371"/>
      <c r="F122" s="371"/>
      <c r="G122" s="371"/>
      <c r="H122" s="371"/>
      <c r="I122" s="371"/>
      <c r="J122" s="371"/>
      <c r="K122" s="287"/>
    </row>
    <row r="123" spans="2:11" s="1" customFormat="1" ht="17.25" customHeight="1">
      <c r="B123" s="288"/>
      <c r="C123" s="260" t="s">
        <v>610</v>
      </c>
      <c r="D123" s="260"/>
      <c r="E123" s="260"/>
      <c r="F123" s="260" t="s">
        <v>611</v>
      </c>
      <c r="G123" s="261"/>
      <c r="H123" s="260" t="s">
        <v>55</v>
      </c>
      <c r="I123" s="260" t="s">
        <v>58</v>
      </c>
      <c r="J123" s="260" t="s">
        <v>612</v>
      </c>
      <c r="K123" s="289"/>
    </row>
    <row r="124" spans="2:11" s="1" customFormat="1" ht="17.25" customHeight="1">
      <c r="B124" s="288"/>
      <c r="C124" s="262" t="s">
        <v>613</v>
      </c>
      <c r="D124" s="262"/>
      <c r="E124" s="262"/>
      <c r="F124" s="263" t="s">
        <v>614</v>
      </c>
      <c r="G124" s="264"/>
      <c r="H124" s="262"/>
      <c r="I124" s="262"/>
      <c r="J124" s="262" t="s">
        <v>615</v>
      </c>
      <c r="K124" s="289"/>
    </row>
    <row r="125" spans="2:11" s="1" customFormat="1" ht="5.25" customHeight="1">
      <c r="B125" s="290"/>
      <c r="C125" s="265"/>
      <c r="D125" s="265"/>
      <c r="E125" s="265"/>
      <c r="F125" s="265"/>
      <c r="G125" s="291"/>
      <c r="H125" s="265"/>
      <c r="I125" s="265"/>
      <c r="J125" s="265"/>
      <c r="K125" s="292"/>
    </row>
    <row r="126" spans="2:11" s="1" customFormat="1" ht="15" customHeight="1">
      <c r="B126" s="290"/>
      <c r="C126" s="247" t="s">
        <v>619</v>
      </c>
      <c r="D126" s="267"/>
      <c r="E126" s="267"/>
      <c r="F126" s="268" t="s">
        <v>616</v>
      </c>
      <c r="G126" s="247"/>
      <c r="H126" s="247" t="s">
        <v>656</v>
      </c>
      <c r="I126" s="247" t="s">
        <v>618</v>
      </c>
      <c r="J126" s="247">
        <v>120</v>
      </c>
      <c r="K126" s="293"/>
    </row>
    <row r="127" spans="2:11" s="1" customFormat="1" ht="15" customHeight="1">
      <c r="B127" s="290"/>
      <c r="C127" s="247" t="s">
        <v>665</v>
      </c>
      <c r="D127" s="247"/>
      <c r="E127" s="247"/>
      <c r="F127" s="268" t="s">
        <v>616</v>
      </c>
      <c r="G127" s="247"/>
      <c r="H127" s="247" t="s">
        <v>666</v>
      </c>
      <c r="I127" s="247" t="s">
        <v>618</v>
      </c>
      <c r="J127" s="247" t="s">
        <v>667</v>
      </c>
      <c r="K127" s="293"/>
    </row>
    <row r="128" spans="2:11" s="1" customFormat="1" ht="15" customHeight="1">
      <c r="B128" s="290"/>
      <c r="C128" s="247" t="s">
        <v>86</v>
      </c>
      <c r="D128" s="247"/>
      <c r="E128" s="247"/>
      <c r="F128" s="268" t="s">
        <v>616</v>
      </c>
      <c r="G128" s="247"/>
      <c r="H128" s="247" t="s">
        <v>668</v>
      </c>
      <c r="I128" s="247" t="s">
        <v>618</v>
      </c>
      <c r="J128" s="247" t="s">
        <v>667</v>
      </c>
      <c r="K128" s="293"/>
    </row>
    <row r="129" spans="2:11" s="1" customFormat="1" ht="15" customHeight="1">
      <c r="B129" s="290"/>
      <c r="C129" s="247" t="s">
        <v>627</v>
      </c>
      <c r="D129" s="247"/>
      <c r="E129" s="247"/>
      <c r="F129" s="268" t="s">
        <v>622</v>
      </c>
      <c r="G129" s="247"/>
      <c r="H129" s="247" t="s">
        <v>628</v>
      </c>
      <c r="I129" s="247" t="s">
        <v>618</v>
      </c>
      <c r="J129" s="247">
        <v>15</v>
      </c>
      <c r="K129" s="293"/>
    </row>
    <row r="130" spans="2:11" s="1" customFormat="1" ht="15" customHeight="1">
      <c r="B130" s="290"/>
      <c r="C130" s="271" t="s">
        <v>629</v>
      </c>
      <c r="D130" s="271"/>
      <c r="E130" s="271"/>
      <c r="F130" s="272" t="s">
        <v>622</v>
      </c>
      <c r="G130" s="271"/>
      <c r="H130" s="271" t="s">
        <v>630</v>
      </c>
      <c r="I130" s="271" t="s">
        <v>618</v>
      </c>
      <c r="J130" s="271">
        <v>15</v>
      </c>
      <c r="K130" s="293"/>
    </row>
    <row r="131" spans="2:11" s="1" customFormat="1" ht="15" customHeight="1">
      <c r="B131" s="290"/>
      <c r="C131" s="271" t="s">
        <v>631</v>
      </c>
      <c r="D131" s="271"/>
      <c r="E131" s="271"/>
      <c r="F131" s="272" t="s">
        <v>622</v>
      </c>
      <c r="G131" s="271"/>
      <c r="H131" s="271" t="s">
        <v>632</v>
      </c>
      <c r="I131" s="271" t="s">
        <v>618</v>
      </c>
      <c r="J131" s="271">
        <v>20</v>
      </c>
      <c r="K131" s="293"/>
    </row>
    <row r="132" spans="2:11" s="1" customFormat="1" ht="15" customHeight="1">
      <c r="B132" s="290"/>
      <c r="C132" s="271" t="s">
        <v>633</v>
      </c>
      <c r="D132" s="271"/>
      <c r="E132" s="271"/>
      <c r="F132" s="272" t="s">
        <v>622</v>
      </c>
      <c r="G132" s="271"/>
      <c r="H132" s="271" t="s">
        <v>634</v>
      </c>
      <c r="I132" s="271" t="s">
        <v>618</v>
      </c>
      <c r="J132" s="271">
        <v>20</v>
      </c>
      <c r="K132" s="293"/>
    </row>
    <row r="133" spans="2:11" s="1" customFormat="1" ht="15" customHeight="1">
      <c r="B133" s="290"/>
      <c r="C133" s="247" t="s">
        <v>621</v>
      </c>
      <c r="D133" s="247"/>
      <c r="E133" s="247"/>
      <c r="F133" s="268" t="s">
        <v>622</v>
      </c>
      <c r="G133" s="247"/>
      <c r="H133" s="247" t="s">
        <v>656</v>
      </c>
      <c r="I133" s="247" t="s">
        <v>618</v>
      </c>
      <c r="J133" s="247">
        <v>50</v>
      </c>
      <c r="K133" s="293"/>
    </row>
    <row r="134" spans="2:11" s="1" customFormat="1" ht="15" customHeight="1">
      <c r="B134" s="290"/>
      <c r="C134" s="247" t="s">
        <v>635</v>
      </c>
      <c r="D134" s="247"/>
      <c r="E134" s="247"/>
      <c r="F134" s="268" t="s">
        <v>622</v>
      </c>
      <c r="G134" s="247"/>
      <c r="H134" s="247" t="s">
        <v>656</v>
      </c>
      <c r="I134" s="247" t="s">
        <v>618</v>
      </c>
      <c r="J134" s="247">
        <v>50</v>
      </c>
      <c r="K134" s="293"/>
    </row>
    <row r="135" spans="2:11" s="1" customFormat="1" ht="15" customHeight="1">
      <c r="B135" s="290"/>
      <c r="C135" s="247" t="s">
        <v>641</v>
      </c>
      <c r="D135" s="247"/>
      <c r="E135" s="247"/>
      <c r="F135" s="268" t="s">
        <v>622</v>
      </c>
      <c r="G135" s="247"/>
      <c r="H135" s="247" t="s">
        <v>656</v>
      </c>
      <c r="I135" s="247" t="s">
        <v>618</v>
      </c>
      <c r="J135" s="247">
        <v>50</v>
      </c>
      <c r="K135" s="293"/>
    </row>
    <row r="136" spans="2:11" s="1" customFormat="1" ht="15" customHeight="1">
      <c r="B136" s="290"/>
      <c r="C136" s="247" t="s">
        <v>643</v>
      </c>
      <c r="D136" s="247"/>
      <c r="E136" s="247"/>
      <c r="F136" s="268" t="s">
        <v>622</v>
      </c>
      <c r="G136" s="247"/>
      <c r="H136" s="247" t="s">
        <v>656</v>
      </c>
      <c r="I136" s="247" t="s">
        <v>618</v>
      </c>
      <c r="J136" s="247">
        <v>50</v>
      </c>
      <c r="K136" s="293"/>
    </row>
    <row r="137" spans="2:11" s="1" customFormat="1" ht="15" customHeight="1">
      <c r="B137" s="290"/>
      <c r="C137" s="247" t="s">
        <v>644</v>
      </c>
      <c r="D137" s="247"/>
      <c r="E137" s="247"/>
      <c r="F137" s="268" t="s">
        <v>622</v>
      </c>
      <c r="G137" s="247"/>
      <c r="H137" s="247" t="s">
        <v>669</v>
      </c>
      <c r="I137" s="247" t="s">
        <v>618</v>
      </c>
      <c r="J137" s="247">
        <v>255</v>
      </c>
      <c r="K137" s="293"/>
    </row>
    <row r="138" spans="2:11" s="1" customFormat="1" ht="15" customHeight="1">
      <c r="B138" s="290"/>
      <c r="C138" s="247" t="s">
        <v>646</v>
      </c>
      <c r="D138" s="247"/>
      <c r="E138" s="247"/>
      <c r="F138" s="268" t="s">
        <v>616</v>
      </c>
      <c r="G138" s="247"/>
      <c r="H138" s="247" t="s">
        <v>670</v>
      </c>
      <c r="I138" s="247" t="s">
        <v>648</v>
      </c>
      <c r="J138" s="247"/>
      <c r="K138" s="293"/>
    </row>
    <row r="139" spans="2:11" s="1" customFormat="1" ht="15" customHeight="1">
      <c r="B139" s="290"/>
      <c r="C139" s="247" t="s">
        <v>649</v>
      </c>
      <c r="D139" s="247"/>
      <c r="E139" s="247"/>
      <c r="F139" s="268" t="s">
        <v>616</v>
      </c>
      <c r="G139" s="247"/>
      <c r="H139" s="247" t="s">
        <v>671</v>
      </c>
      <c r="I139" s="247" t="s">
        <v>651</v>
      </c>
      <c r="J139" s="247"/>
      <c r="K139" s="293"/>
    </row>
    <row r="140" spans="2:11" s="1" customFormat="1" ht="15" customHeight="1">
      <c r="B140" s="290"/>
      <c r="C140" s="247" t="s">
        <v>652</v>
      </c>
      <c r="D140" s="247"/>
      <c r="E140" s="247"/>
      <c r="F140" s="268" t="s">
        <v>616</v>
      </c>
      <c r="G140" s="247"/>
      <c r="H140" s="247" t="s">
        <v>652</v>
      </c>
      <c r="I140" s="247" t="s">
        <v>651</v>
      </c>
      <c r="J140" s="247"/>
      <c r="K140" s="293"/>
    </row>
    <row r="141" spans="2:11" s="1" customFormat="1" ht="15" customHeight="1">
      <c r="B141" s="290"/>
      <c r="C141" s="247" t="s">
        <v>39</v>
      </c>
      <c r="D141" s="247"/>
      <c r="E141" s="247"/>
      <c r="F141" s="268" t="s">
        <v>616</v>
      </c>
      <c r="G141" s="247"/>
      <c r="H141" s="247" t="s">
        <v>672</v>
      </c>
      <c r="I141" s="247" t="s">
        <v>651</v>
      </c>
      <c r="J141" s="247"/>
      <c r="K141" s="293"/>
    </row>
    <row r="142" spans="2:11" s="1" customFormat="1" ht="15" customHeight="1">
      <c r="B142" s="290"/>
      <c r="C142" s="247" t="s">
        <v>673</v>
      </c>
      <c r="D142" s="247"/>
      <c r="E142" s="247"/>
      <c r="F142" s="268" t="s">
        <v>616</v>
      </c>
      <c r="G142" s="247"/>
      <c r="H142" s="247" t="s">
        <v>674</v>
      </c>
      <c r="I142" s="247" t="s">
        <v>651</v>
      </c>
      <c r="J142" s="247"/>
      <c r="K142" s="293"/>
    </row>
    <row r="143" spans="2:11" s="1" customFormat="1" ht="15" customHeight="1">
      <c r="B143" s="294"/>
      <c r="C143" s="295"/>
      <c r="D143" s="295"/>
      <c r="E143" s="295"/>
      <c r="F143" s="295"/>
      <c r="G143" s="295"/>
      <c r="H143" s="295"/>
      <c r="I143" s="295"/>
      <c r="J143" s="295"/>
      <c r="K143" s="296"/>
    </row>
    <row r="144" spans="2:11" s="1" customFormat="1" ht="18.75" customHeight="1">
      <c r="B144" s="281"/>
      <c r="C144" s="281"/>
      <c r="D144" s="281"/>
      <c r="E144" s="281"/>
      <c r="F144" s="282"/>
      <c r="G144" s="281"/>
      <c r="H144" s="281"/>
      <c r="I144" s="281"/>
      <c r="J144" s="281"/>
      <c r="K144" s="281"/>
    </row>
    <row r="145" spans="2:11" s="1" customFormat="1" ht="18.75" customHeight="1">
      <c r="B145" s="254"/>
      <c r="C145" s="254"/>
      <c r="D145" s="254"/>
      <c r="E145" s="254"/>
      <c r="F145" s="254"/>
      <c r="G145" s="254"/>
      <c r="H145" s="254"/>
      <c r="I145" s="254"/>
      <c r="J145" s="254"/>
      <c r="K145" s="254"/>
    </row>
    <row r="146" spans="2:11" s="1" customFormat="1" ht="7.5" customHeight="1">
      <c r="B146" s="255"/>
      <c r="C146" s="256"/>
      <c r="D146" s="256"/>
      <c r="E146" s="256"/>
      <c r="F146" s="256"/>
      <c r="G146" s="256"/>
      <c r="H146" s="256"/>
      <c r="I146" s="256"/>
      <c r="J146" s="256"/>
      <c r="K146" s="257"/>
    </row>
    <row r="147" spans="2:11" s="1" customFormat="1" ht="45" customHeight="1">
      <c r="B147" s="258"/>
      <c r="C147" s="370" t="s">
        <v>675</v>
      </c>
      <c r="D147" s="370"/>
      <c r="E147" s="370"/>
      <c r="F147" s="370"/>
      <c r="G147" s="370"/>
      <c r="H147" s="370"/>
      <c r="I147" s="370"/>
      <c r="J147" s="370"/>
      <c r="K147" s="259"/>
    </row>
    <row r="148" spans="2:11" s="1" customFormat="1" ht="17.25" customHeight="1">
      <c r="B148" s="258"/>
      <c r="C148" s="260" t="s">
        <v>610</v>
      </c>
      <c r="D148" s="260"/>
      <c r="E148" s="260"/>
      <c r="F148" s="260" t="s">
        <v>611</v>
      </c>
      <c r="G148" s="261"/>
      <c r="H148" s="260" t="s">
        <v>55</v>
      </c>
      <c r="I148" s="260" t="s">
        <v>58</v>
      </c>
      <c r="J148" s="260" t="s">
        <v>612</v>
      </c>
      <c r="K148" s="259"/>
    </row>
    <row r="149" spans="2:11" s="1" customFormat="1" ht="17.25" customHeight="1">
      <c r="B149" s="258"/>
      <c r="C149" s="262" t="s">
        <v>613</v>
      </c>
      <c r="D149" s="262"/>
      <c r="E149" s="262"/>
      <c r="F149" s="263" t="s">
        <v>614</v>
      </c>
      <c r="G149" s="264"/>
      <c r="H149" s="262"/>
      <c r="I149" s="262"/>
      <c r="J149" s="262" t="s">
        <v>615</v>
      </c>
      <c r="K149" s="259"/>
    </row>
    <row r="150" spans="2:11" s="1" customFormat="1" ht="5.25" customHeight="1">
      <c r="B150" s="270"/>
      <c r="C150" s="265"/>
      <c r="D150" s="265"/>
      <c r="E150" s="265"/>
      <c r="F150" s="265"/>
      <c r="G150" s="266"/>
      <c r="H150" s="265"/>
      <c r="I150" s="265"/>
      <c r="J150" s="265"/>
      <c r="K150" s="293"/>
    </row>
    <row r="151" spans="2:11" s="1" customFormat="1" ht="15" customHeight="1">
      <c r="B151" s="270"/>
      <c r="C151" s="297" t="s">
        <v>619</v>
      </c>
      <c r="D151" s="247"/>
      <c r="E151" s="247"/>
      <c r="F151" s="298" t="s">
        <v>616</v>
      </c>
      <c r="G151" s="247"/>
      <c r="H151" s="297" t="s">
        <v>656</v>
      </c>
      <c r="I151" s="297" t="s">
        <v>618</v>
      </c>
      <c r="J151" s="297">
        <v>120</v>
      </c>
      <c r="K151" s="293"/>
    </row>
    <row r="152" spans="2:11" s="1" customFormat="1" ht="15" customHeight="1">
      <c r="B152" s="270"/>
      <c r="C152" s="297" t="s">
        <v>665</v>
      </c>
      <c r="D152" s="247"/>
      <c r="E152" s="247"/>
      <c r="F152" s="298" t="s">
        <v>616</v>
      </c>
      <c r="G152" s="247"/>
      <c r="H152" s="297" t="s">
        <v>676</v>
      </c>
      <c r="I152" s="297" t="s">
        <v>618</v>
      </c>
      <c r="J152" s="297" t="s">
        <v>667</v>
      </c>
      <c r="K152" s="293"/>
    </row>
    <row r="153" spans="2:11" s="1" customFormat="1" ht="15" customHeight="1">
      <c r="B153" s="270"/>
      <c r="C153" s="297" t="s">
        <v>86</v>
      </c>
      <c r="D153" s="247"/>
      <c r="E153" s="247"/>
      <c r="F153" s="298" t="s">
        <v>616</v>
      </c>
      <c r="G153" s="247"/>
      <c r="H153" s="297" t="s">
        <v>677</v>
      </c>
      <c r="I153" s="297" t="s">
        <v>618</v>
      </c>
      <c r="J153" s="297" t="s">
        <v>667</v>
      </c>
      <c r="K153" s="293"/>
    </row>
    <row r="154" spans="2:11" s="1" customFormat="1" ht="15" customHeight="1">
      <c r="B154" s="270"/>
      <c r="C154" s="297" t="s">
        <v>621</v>
      </c>
      <c r="D154" s="247"/>
      <c r="E154" s="247"/>
      <c r="F154" s="298" t="s">
        <v>622</v>
      </c>
      <c r="G154" s="247"/>
      <c r="H154" s="297" t="s">
        <v>656</v>
      </c>
      <c r="I154" s="297" t="s">
        <v>618</v>
      </c>
      <c r="J154" s="297">
        <v>50</v>
      </c>
      <c r="K154" s="293"/>
    </row>
    <row r="155" spans="2:11" s="1" customFormat="1" ht="15" customHeight="1">
      <c r="B155" s="270"/>
      <c r="C155" s="297" t="s">
        <v>624</v>
      </c>
      <c r="D155" s="247"/>
      <c r="E155" s="247"/>
      <c r="F155" s="298" t="s">
        <v>616</v>
      </c>
      <c r="G155" s="247"/>
      <c r="H155" s="297" t="s">
        <v>656</v>
      </c>
      <c r="I155" s="297" t="s">
        <v>626</v>
      </c>
      <c r="J155" s="297"/>
      <c r="K155" s="293"/>
    </row>
    <row r="156" spans="2:11" s="1" customFormat="1" ht="15" customHeight="1">
      <c r="B156" s="270"/>
      <c r="C156" s="297" t="s">
        <v>635</v>
      </c>
      <c r="D156" s="247"/>
      <c r="E156" s="247"/>
      <c r="F156" s="298" t="s">
        <v>622</v>
      </c>
      <c r="G156" s="247"/>
      <c r="H156" s="297" t="s">
        <v>656</v>
      </c>
      <c r="I156" s="297" t="s">
        <v>618</v>
      </c>
      <c r="J156" s="297">
        <v>50</v>
      </c>
      <c r="K156" s="293"/>
    </row>
    <row r="157" spans="2:11" s="1" customFormat="1" ht="15" customHeight="1">
      <c r="B157" s="270"/>
      <c r="C157" s="297" t="s">
        <v>643</v>
      </c>
      <c r="D157" s="247"/>
      <c r="E157" s="247"/>
      <c r="F157" s="298" t="s">
        <v>622</v>
      </c>
      <c r="G157" s="247"/>
      <c r="H157" s="297" t="s">
        <v>656</v>
      </c>
      <c r="I157" s="297" t="s">
        <v>618</v>
      </c>
      <c r="J157" s="297">
        <v>50</v>
      </c>
      <c r="K157" s="293"/>
    </row>
    <row r="158" spans="2:11" s="1" customFormat="1" ht="15" customHeight="1">
      <c r="B158" s="270"/>
      <c r="C158" s="297" t="s">
        <v>641</v>
      </c>
      <c r="D158" s="247"/>
      <c r="E158" s="247"/>
      <c r="F158" s="298" t="s">
        <v>622</v>
      </c>
      <c r="G158" s="247"/>
      <c r="H158" s="297" t="s">
        <v>656</v>
      </c>
      <c r="I158" s="297" t="s">
        <v>618</v>
      </c>
      <c r="J158" s="297">
        <v>50</v>
      </c>
      <c r="K158" s="293"/>
    </row>
    <row r="159" spans="2:11" s="1" customFormat="1" ht="15" customHeight="1">
      <c r="B159" s="270"/>
      <c r="C159" s="297" t="s">
        <v>110</v>
      </c>
      <c r="D159" s="247"/>
      <c r="E159" s="247"/>
      <c r="F159" s="298" t="s">
        <v>616</v>
      </c>
      <c r="G159" s="247"/>
      <c r="H159" s="297" t="s">
        <v>678</v>
      </c>
      <c r="I159" s="297" t="s">
        <v>618</v>
      </c>
      <c r="J159" s="297" t="s">
        <v>679</v>
      </c>
      <c r="K159" s="293"/>
    </row>
    <row r="160" spans="2:11" s="1" customFormat="1" ht="15" customHeight="1">
      <c r="B160" s="270"/>
      <c r="C160" s="297" t="s">
        <v>680</v>
      </c>
      <c r="D160" s="247"/>
      <c r="E160" s="247"/>
      <c r="F160" s="298" t="s">
        <v>616</v>
      </c>
      <c r="G160" s="247"/>
      <c r="H160" s="297" t="s">
        <v>681</v>
      </c>
      <c r="I160" s="297" t="s">
        <v>651</v>
      </c>
      <c r="J160" s="297"/>
      <c r="K160" s="293"/>
    </row>
    <row r="161" spans="2:11" s="1" customFormat="1" ht="15" customHeight="1">
      <c r="B161" s="299"/>
      <c r="C161" s="279"/>
      <c r="D161" s="279"/>
      <c r="E161" s="279"/>
      <c r="F161" s="279"/>
      <c r="G161" s="279"/>
      <c r="H161" s="279"/>
      <c r="I161" s="279"/>
      <c r="J161" s="279"/>
      <c r="K161" s="300"/>
    </row>
    <row r="162" spans="2:11" s="1" customFormat="1" ht="18.75" customHeight="1">
      <c r="B162" s="281"/>
      <c r="C162" s="291"/>
      <c r="D162" s="291"/>
      <c r="E162" s="291"/>
      <c r="F162" s="301"/>
      <c r="G162" s="291"/>
      <c r="H162" s="291"/>
      <c r="I162" s="291"/>
      <c r="J162" s="291"/>
      <c r="K162" s="281"/>
    </row>
    <row r="163" spans="2:11" s="1" customFormat="1" ht="18.75" customHeight="1">
      <c r="B163" s="254"/>
      <c r="C163" s="254"/>
      <c r="D163" s="254"/>
      <c r="E163" s="254"/>
      <c r="F163" s="254"/>
      <c r="G163" s="254"/>
      <c r="H163" s="254"/>
      <c r="I163" s="254"/>
      <c r="J163" s="254"/>
      <c r="K163" s="254"/>
    </row>
    <row r="164" spans="2:11" s="1" customFormat="1" ht="7.5" customHeight="1">
      <c r="B164" s="236"/>
      <c r="C164" s="237"/>
      <c r="D164" s="237"/>
      <c r="E164" s="237"/>
      <c r="F164" s="237"/>
      <c r="G164" s="237"/>
      <c r="H164" s="237"/>
      <c r="I164" s="237"/>
      <c r="J164" s="237"/>
      <c r="K164" s="238"/>
    </row>
    <row r="165" spans="2:11" s="1" customFormat="1" ht="45" customHeight="1">
      <c r="B165" s="239"/>
      <c r="C165" s="371" t="s">
        <v>682</v>
      </c>
      <c r="D165" s="371"/>
      <c r="E165" s="371"/>
      <c r="F165" s="371"/>
      <c r="G165" s="371"/>
      <c r="H165" s="371"/>
      <c r="I165" s="371"/>
      <c r="J165" s="371"/>
      <c r="K165" s="240"/>
    </row>
    <row r="166" spans="2:11" s="1" customFormat="1" ht="17.25" customHeight="1">
      <c r="B166" s="239"/>
      <c r="C166" s="260" t="s">
        <v>610</v>
      </c>
      <c r="D166" s="260"/>
      <c r="E166" s="260"/>
      <c r="F166" s="260" t="s">
        <v>611</v>
      </c>
      <c r="G166" s="302"/>
      <c r="H166" s="303" t="s">
        <v>55</v>
      </c>
      <c r="I166" s="303" t="s">
        <v>58</v>
      </c>
      <c r="J166" s="260" t="s">
        <v>612</v>
      </c>
      <c r="K166" s="240"/>
    </row>
    <row r="167" spans="2:11" s="1" customFormat="1" ht="17.25" customHeight="1">
      <c r="B167" s="241"/>
      <c r="C167" s="262" t="s">
        <v>613</v>
      </c>
      <c r="D167" s="262"/>
      <c r="E167" s="262"/>
      <c r="F167" s="263" t="s">
        <v>614</v>
      </c>
      <c r="G167" s="304"/>
      <c r="H167" s="305"/>
      <c r="I167" s="305"/>
      <c r="J167" s="262" t="s">
        <v>615</v>
      </c>
      <c r="K167" s="242"/>
    </row>
    <row r="168" spans="2:11" s="1" customFormat="1" ht="5.25" customHeight="1">
      <c r="B168" s="270"/>
      <c r="C168" s="265"/>
      <c r="D168" s="265"/>
      <c r="E168" s="265"/>
      <c r="F168" s="265"/>
      <c r="G168" s="266"/>
      <c r="H168" s="265"/>
      <c r="I168" s="265"/>
      <c r="J168" s="265"/>
      <c r="K168" s="293"/>
    </row>
    <row r="169" spans="2:11" s="1" customFormat="1" ht="15" customHeight="1">
      <c r="B169" s="270"/>
      <c r="C169" s="247" t="s">
        <v>619</v>
      </c>
      <c r="D169" s="247"/>
      <c r="E169" s="247"/>
      <c r="F169" s="268" t="s">
        <v>616</v>
      </c>
      <c r="G169" s="247"/>
      <c r="H169" s="247" t="s">
        <v>656</v>
      </c>
      <c r="I169" s="247" t="s">
        <v>618</v>
      </c>
      <c r="J169" s="247">
        <v>120</v>
      </c>
      <c r="K169" s="293"/>
    </row>
    <row r="170" spans="2:11" s="1" customFormat="1" ht="15" customHeight="1">
      <c r="B170" s="270"/>
      <c r="C170" s="247" t="s">
        <v>665</v>
      </c>
      <c r="D170" s="247"/>
      <c r="E170" s="247"/>
      <c r="F170" s="268" t="s">
        <v>616</v>
      </c>
      <c r="G170" s="247"/>
      <c r="H170" s="247" t="s">
        <v>666</v>
      </c>
      <c r="I170" s="247" t="s">
        <v>618</v>
      </c>
      <c r="J170" s="247" t="s">
        <v>667</v>
      </c>
      <c r="K170" s="293"/>
    </row>
    <row r="171" spans="2:11" s="1" customFormat="1" ht="15" customHeight="1">
      <c r="B171" s="270"/>
      <c r="C171" s="247" t="s">
        <v>86</v>
      </c>
      <c r="D171" s="247"/>
      <c r="E171" s="247"/>
      <c r="F171" s="268" t="s">
        <v>616</v>
      </c>
      <c r="G171" s="247"/>
      <c r="H171" s="247" t="s">
        <v>683</v>
      </c>
      <c r="I171" s="247" t="s">
        <v>618</v>
      </c>
      <c r="J171" s="247" t="s">
        <v>667</v>
      </c>
      <c r="K171" s="293"/>
    </row>
    <row r="172" spans="2:11" s="1" customFormat="1" ht="15" customHeight="1">
      <c r="B172" s="270"/>
      <c r="C172" s="247" t="s">
        <v>621</v>
      </c>
      <c r="D172" s="247"/>
      <c r="E172" s="247"/>
      <c r="F172" s="268" t="s">
        <v>622</v>
      </c>
      <c r="G172" s="247"/>
      <c r="H172" s="247" t="s">
        <v>683</v>
      </c>
      <c r="I172" s="247" t="s">
        <v>618</v>
      </c>
      <c r="J172" s="247">
        <v>50</v>
      </c>
      <c r="K172" s="293"/>
    </row>
    <row r="173" spans="2:11" s="1" customFormat="1" ht="15" customHeight="1">
      <c r="B173" s="270"/>
      <c r="C173" s="247" t="s">
        <v>624</v>
      </c>
      <c r="D173" s="247"/>
      <c r="E173" s="247"/>
      <c r="F173" s="268" t="s">
        <v>616</v>
      </c>
      <c r="G173" s="247"/>
      <c r="H173" s="247" t="s">
        <v>683</v>
      </c>
      <c r="I173" s="247" t="s">
        <v>626</v>
      </c>
      <c r="J173" s="247"/>
      <c r="K173" s="293"/>
    </row>
    <row r="174" spans="2:11" s="1" customFormat="1" ht="15" customHeight="1">
      <c r="B174" s="270"/>
      <c r="C174" s="247" t="s">
        <v>635</v>
      </c>
      <c r="D174" s="247"/>
      <c r="E174" s="247"/>
      <c r="F174" s="268" t="s">
        <v>622</v>
      </c>
      <c r="G174" s="247"/>
      <c r="H174" s="247" t="s">
        <v>683</v>
      </c>
      <c r="I174" s="247" t="s">
        <v>618</v>
      </c>
      <c r="J174" s="247">
        <v>50</v>
      </c>
      <c r="K174" s="293"/>
    </row>
    <row r="175" spans="2:11" s="1" customFormat="1" ht="15" customHeight="1">
      <c r="B175" s="270"/>
      <c r="C175" s="247" t="s">
        <v>643</v>
      </c>
      <c r="D175" s="247"/>
      <c r="E175" s="247"/>
      <c r="F175" s="268" t="s">
        <v>622</v>
      </c>
      <c r="G175" s="247"/>
      <c r="H175" s="247" t="s">
        <v>683</v>
      </c>
      <c r="I175" s="247" t="s">
        <v>618</v>
      </c>
      <c r="J175" s="247">
        <v>50</v>
      </c>
      <c r="K175" s="293"/>
    </row>
    <row r="176" spans="2:11" s="1" customFormat="1" ht="15" customHeight="1">
      <c r="B176" s="270"/>
      <c r="C176" s="247" t="s">
        <v>641</v>
      </c>
      <c r="D176" s="247"/>
      <c r="E176" s="247"/>
      <c r="F176" s="268" t="s">
        <v>622</v>
      </c>
      <c r="G176" s="247"/>
      <c r="H176" s="247" t="s">
        <v>683</v>
      </c>
      <c r="I176" s="247" t="s">
        <v>618</v>
      </c>
      <c r="J176" s="247">
        <v>50</v>
      </c>
      <c r="K176" s="293"/>
    </row>
    <row r="177" spans="2:11" s="1" customFormat="1" ht="15" customHeight="1">
      <c r="B177" s="270"/>
      <c r="C177" s="247" t="s">
        <v>118</v>
      </c>
      <c r="D177" s="247"/>
      <c r="E177" s="247"/>
      <c r="F177" s="268" t="s">
        <v>616</v>
      </c>
      <c r="G177" s="247"/>
      <c r="H177" s="247" t="s">
        <v>684</v>
      </c>
      <c r="I177" s="247" t="s">
        <v>685</v>
      </c>
      <c r="J177" s="247"/>
      <c r="K177" s="293"/>
    </row>
    <row r="178" spans="2:11" s="1" customFormat="1" ht="15" customHeight="1">
      <c r="B178" s="270"/>
      <c r="C178" s="247" t="s">
        <v>58</v>
      </c>
      <c r="D178" s="247"/>
      <c r="E178" s="247"/>
      <c r="F178" s="268" t="s">
        <v>616</v>
      </c>
      <c r="G178" s="247"/>
      <c r="H178" s="247" t="s">
        <v>686</v>
      </c>
      <c r="I178" s="247" t="s">
        <v>687</v>
      </c>
      <c r="J178" s="247">
        <v>1</v>
      </c>
      <c r="K178" s="293"/>
    </row>
    <row r="179" spans="2:11" s="1" customFormat="1" ht="15" customHeight="1">
      <c r="B179" s="270"/>
      <c r="C179" s="247" t="s">
        <v>54</v>
      </c>
      <c r="D179" s="247"/>
      <c r="E179" s="247"/>
      <c r="F179" s="268" t="s">
        <v>616</v>
      </c>
      <c r="G179" s="247"/>
      <c r="H179" s="247" t="s">
        <v>688</v>
      </c>
      <c r="I179" s="247" t="s">
        <v>618</v>
      </c>
      <c r="J179" s="247">
        <v>20</v>
      </c>
      <c r="K179" s="293"/>
    </row>
    <row r="180" spans="2:11" s="1" customFormat="1" ht="15" customHeight="1">
      <c r="B180" s="270"/>
      <c r="C180" s="247" t="s">
        <v>55</v>
      </c>
      <c r="D180" s="247"/>
      <c r="E180" s="247"/>
      <c r="F180" s="268" t="s">
        <v>616</v>
      </c>
      <c r="G180" s="247"/>
      <c r="H180" s="247" t="s">
        <v>689</v>
      </c>
      <c r="I180" s="247" t="s">
        <v>618</v>
      </c>
      <c r="J180" s="247">
        <v>255</v>
      </c>
      <c r="K180" s="293"/>
    </row>
    <row r="181" spans="2:11" s="1" customFormat="1" ht="15" customHeight="1">
      <c r="B181" s="270"/>
      <c r="C181" s="247" t="s">
        <v>119</v>
      </c>
      <c r="D181" s="247"/>
      <c r="E181" s="247"/>
      <c r="F181" s="268" t="s">
        <v>616</v>
      </c>
      <c r="G181" s="247"/>
      <c r="H181" s="247" t="s">
        <v>580</v>
      </c>
      <c r="I181" s="247" t="s">
        <v>618</v>
      </c>
      <c r="J181" s="247">
        <v>10</v>
      </c>
      <c r="K181" s="293"/>
    </row>
    <row r="182" spans="2:11" s="1" customFormat="1" ht="15" customHeight="1">
      <c r="B182" s="270"/>
      <c r="C182" s="247" t="s">
        <v>120</v>
      </c>
      <c r="D182" s="247"/>
      <c r="E182" s="247"/>
      <c r="F182" s="268" t="s">
        <v>616</v>
      </c>
      <c r="G182" s="247"/>
      <c r="H182" s="247" t="s">
        <v>690</v>
      </c>
      <c r="I182" s="247" t="s">
        <v>651</v>
      </c>
      <c r="J182" s="247"/>
      <c r="K182" s="293"/>
    </row>
    <row r="183" spans="2:11" s="1" customFormat="1" ht="15" customHeight="1">
      <c r="B183" s="270"/>
      <c r="C183" s="247" t="s">
        <v>691</v>
      </c>
      <c r="D183" s="247"/>
      <c r="E183" s="247"/>
      <c r="F183" s="268" t="s">
        <v>616</v>
      </c>
      <c r="G183" s="247"/>
      <c r="H183" s="247" t="s">
        <v>692</v>
      </c>
      <c r="I183" s="247" t="s">
        <v>651</v>
      </c>
      <c r="J183" s="247"/>
      <c r="K183" s="293"/>
    </row>
    <row r="184" spans="2:11" s="1" customFormat="1" ht="15" customHeight="1">
      <c r="B184" s="270"/>
      <c r="C184" s="247" t="s">
        <v>680</v>
      </c>
      <c r="D184" s="247"/>
      <c r="E184" s="247"/>
      <c r="F184" s="268" t="s">
        <v>616</v>
      </c>
      <c r="G184" s="247"/>
      <c r="H184" s="247" t="s">
        <v>693</v>
      </c>
      <c r="I184" s="247" t="s">
        <v>651</v>
      </c>
      <c r="J184" s="247"/>
      <c r="K184" s="293"/>
    </row>
    <row r="185" spans="2:11" s="1" customFormat="1" ht="15" customHeight="1">
      <c r="B185" s="270"/>
      <c r="C185" s="247" t="s">
        <v>122</v>
      </c>
      <c r="D185" s="247"/>
      <c r="E185" s="247"/>
      <c r="F185" s="268" t="s">
        <v>622</v>
      </c>
      <c r="G185" s="247"/>
      <c r="H185" s="247" t="s">
        <v>694</v>
      </c>
      <c r="I185" s="247" t="s">
        <v>618</v>
      </c>
      <c r="J185" s="247">
        <v>50</v>
      </c>
      <c r="K185" s="293"/>
    </row>
    <row r="186" spans="2:11" s="1" customFormat="1" ht="15" customHeight="1">
      <c r="B186" s="270"/>
      <c r="C186" s="247" t="s">
        <v>695</v>
      </c>
      <c r="D186" s="247"/>
      <c r="E186" s="247"/>
      <c r="F186" s="268" t="s">
        <v>622</v>
      </c>
      <c r="G186" s="247"/>
      <c r="H186" s="247" t="s">
        <v>696</v>
      </c>
      <c r="I186" s="247" t="s">
        <v>697</v>
      </c>
      <c r="J186" s="247"/>
      <c r="K186" s="293"/>
    </row>
    <row r="187" spans="2:11" s="1" customFormat="1" ht="15" customHeight="1">
      <c r="B187" s="270"/>
      <c r="C187" s="247" t="s">
        <v>698</v>
      </c>
      <c r="D187" s="247"/>
      <c r="E187" s="247"/>
      <c r="F187" s="268" t="s">
        <v>622</v>
      </c>
      <c r="G187" s="247"/>
      <c r="H187" s="247" t="s">
        <v>699</v>
      </c>
      <c r="I187" s="247" t="s">
        <v>697</v>
      </c>
      <c r="J187" s="247"/>
      <c r="K187" s="293"/>
    </row>
    <row r="188" spans="2:11" s="1" customFormat="1" ht="15" customHeight="1">
      <c r="B188" s="270"/>
      <c r="C188" s="247" t="s">
        <v>700</v>
      </c>
      <c r="D188" s="247"/>
      <c r="E188" s="247"/>
      <c r="F188" s="268" t="s">
        <v>622</v>
      </c>
      <c r="G188" s="247"/>
      <c r="H188" s="247" t="s">
        <v>701</v>
      </c>
      <c r="I188" s="247" t="s">
        <v>697</v>
      </c>
      <c r="J188" s="247"/>
      <c r="K188" s="293"/>
    </row>
    <row r="189" spans="2:11" s="1" customFormat="1" ht="15" customHeight="1">
      <c r="B189" s="270"/>
      <c r="C189" s="306" t="s">
        <v>702</v>
      </c>
      <c r="D189" s="247"/>
      <c r="E189" s="247"/>
      <c r="F189" s="268" t="s">
        <v>622</v>
      </c>
      <c r="G189" s="247"/>
      <c r="H189" s="247" t="s">
        <v>703</v>
      </c>
      <c r="I189" s="247" t="s">
        <v>704</v>
      </c>
      <c r="J189" s="307" t="s">
        <v>705</v>
      </c>
      <c r="K189" s="293"/>
    </row>
    <row r="190" spans="2:11" s="1" customFormat="1" ht="15" customHeight="1">
      <c r="B190" s="270"/>
      <c r="C190" s="306" t="s">
        <v>43</v>
      </c>
      <c r="D190" s="247"/>
      <c r="E190" s="247"/>
      <c r="F190" s="268" t="s">
        <v>616</v>
      </c>
      <c r="G190" s="247"/>
      <c r="H190" s="244" t="s">
        <v>706</v>
      </c>
      <c r="I190" s="247" t="s">
        <v>707</v>
      </c>
      <c r="J190" s="247"/>
      <c r="K190" s="293"/>
    </row>
    <row r="191" spans="2:11" s="1" customFormat="1" ht="15" customHeight="1">
      <c r="B191" s="270"/>
      <c r="C191" s="306" t="s">
        <v>708</v>
      </c>
      <c r="D191" s="247"/>
      <c r="E191" s="247"/>
      <c r="F191" s="268" t="s">
        <v>616</v>
      </c>
      <c r="G191" s="247"/>
      <c r="H191" s="247" t="s">
        <v>709</v>
      </c>
      <c r="I191" s="247" t="s">
        <v>651</v>
      </c>
      <c r="J191" s="247"/>
      <c r="K191" s="293"/>
    </row>
    <row r="192" spans="2:11" s="1" customFormat="1" ht="15" customHeight="1">
      <c r="B192" s="270"/>
      <c r="C192" s="306" t="s">
        <v>710</v>
      </c>
      <c r="D192" s="247"/>
      <c r="E192" s="247"/>
      <c r="F192" s="268" t="s">
        <v>616</v>
      </c>
      <c r="G192" s="247"/>
      <c r="H192" s="247" t="s">
        <v>711</v>
      </c>
      <c r="I192" s="247" t="s">
        <v>651</v>
      </c>
      <c r="J192" s="247"/>
      <c r="K192" s="293"/>
    </row>
    <row r="193" spans="2:11" s="1" customFormat="1" ht="15" customHeight="1">
      <c r="B193" s="270"/>
      <c r="C193" s="306" t="s">
        <v>712</v>
      </c>
      <c r="D193" s="247"/>
      <c r="E193" s="247"/>
      <c r="F193" s="268" t="s">
        <v>622</v>
      </c>
      <c r="G193" s="247"/>
      <c r="H193" s="247" t="s">
        <v>713</v>
      </c>
      <c r="I193" s="247" t="s">
        <v>651</v>
      </c>
      <c r="J193" s="247"/>
      <c r="K193" s="293"/>
    </row>
    <row r="194" spans="2:11" s="1" customFormat="1" ht="15" customHeight="1">
      <c r="B194" s="299"/>
      <c r="C194" s="308"/>
      <c r="D194" s="279"/>
      <c r="E194" s="279"/>
      <c r="F194" s="279"/>
      <c r="G194" s="279"/>
      <c r="H194" s="279"/>
      <c r="I194" s="279"/>
      <c r="J194" s="279"/>
      <c r="K194" s="300"/>
    </row>
    <row r="195" spans="2:11" s="1" customFormat="1" ht="18.75" customHeight="1">
      <c r="B195" s="281"/>
      <c r="C195" s="291"/>
      <c r="D195" s="291"/>
      <c r="E195" s="291"/>
      <c r="F195" s="301"/>
      <c r="G195" s="291"/>
      <c r="H195" s="291"/>
      <c r="I195" s="291"/>
      <c r="J195" s="291"/>
      <c r="K195" s="281"/>
    </row>
    <row r="196" spans="2:11" s="1" customFormat="1" ht="18.75" customHeight="1">
      <c r="B196" s="281"/>
      <c r="C196" s="291"/>
      <c r="D196" s="291"/>
      <c r="E196" s="291"/>
      <c r="F196" s="301"/>
      <c r="G196" s="291"/>
      <c r="H196" s="291"/>
      <c r="I196" s="291"/>
      <c r="J196" s="291"/>
      <c r="K196" s="281"/>
    </row>
    <row r="197" spans="2:11" s="1" customFormat="1" ht="18.75" customHeight="1">
      <c r="B197" s="254"/>
      <c r="C197" s="254"/>
      <c r="D197" s="254"/>
      <c r="E197" s="254"/>
      <c r="F197" s="254"/>
      <c r="G197" s="254"/>
      <c r="H197" s="254"/>
      <c r="I197" s="254"/>
      <c r="J197" s="254"/>
      <c r="K197" s="254"/>
    </row>
    <row r="198" spans="2:11" s="1" customFormat="1" ht="13.5">
      <c r="B198" s="236"/>
      <c r="C198" s="237"/>
      <c r="D198" s="237"/>
      <c r="E198" s="237"/>
      <c r="F198" s="237"/>
      <c r="G198" s="237"/>
      <c r="H198" s="237"/>
      <c r="I198" s="237"/>
      <c r="J198" s="237"/>
      <c r="K198" s="238"/>
    </row>
    <row r="199" spans="2:11" s="1" customFormat="1" ht="21">
      <c r="B199" s="239"/>
      <c r="C199" s="371" t="s">
        <v>714</v>
      </c>
      <c r="D199" s="371"/>
      <c r="E199" s="371"/>
      <c r="F199" s="371"/>
      <c r="G199" s="371"/>
      <c r="H199" s="371"/>
      <c r="I199" s="371"/>
      <c r="J199" s="371"/>
      <c r="K199" s="240"/>
    </row>
    <row r="200" spans="2:11" s="1" customFormat="1" ht="25.5" customHeight="1">
      <c r="B200" s="239"/>
      <c r="C200" s="309" t="s">
        <v>715</v>
      </c>
      <c r="D200" s="309"/>
      <c r="E200" s="309"/>
      <c r="F200" s="309" t="s">
        <v>716</v>
      </c>
      <c r="G200" s="310"/>
      <c r="H200" s="372" t="s">
        <v>717</v>
      </c>
      <c r="I200" s="372"/>
      <c r="J200" s="372"/>
      <c r="K200" s="240"/>
    </row>
    <row r="201" spans="2:11" s="1" customFormat="1" ht="5.25" customHeight="1">
      <c r="B201" s="270"/>
      <c r="C201" s="265"/>
      <c r="D201" s="265"/>
      <c r="E201" s="265"/>
      <c r="F201" s="265"/>
      <c r="G201" s="291"/>
      <c r="H201" s="265"/>
      <c r="I201" s="265"/>
      <c r="J201" s="265"/>
      <c r="K201" s="293"/>
    </row>
    <row r="202" spans="2:11" s="1" customFormat="1" ht="15" customHeight="1">
      <c r="B202" s="270"/>
      <c r="C202" s="247" t="s">
        <v>707</v>
      </c>
      <c r="D202" s="247"/>
      <c r="E202" s="247"/>
      <c r="F202" s="268" t="s">
        <v>44</v>
      </c>
      <c r="G202" s="247"/>
      <c r="H202" s="373" t="s">
        <v>718</v>
      </c>
      <c r="I202" s="373"/>
      <c r="J202" s="373"/>
      <c r="K202" s="293"/>
    </row>
    <row r="203" spans="2:11" s="1" customFormat="1" ht="15" customHeight="1">
      <c r="B203" s="270"/>
      <c r="C203" s="247"/>
      <c r="D203" s="247"/>
      <c r="E203" s="247"/>
      <c r="F203" s="268" t="s">
        <v>45</v>
      </c>
      <c r="G203" s="247"/>
      <c r="H203" s="373" t="s">
        <v>719</v>
      </c>
      <c r="I203" s="373"/>
      <c r="J203" s="373"/>
      <c r="K203" s="293"/>
    </row>
    <row r="204" spans="2:11" s="1" customFormat="1" ht="15" customHeight="1">
      <c r="B204" s="270"/>
      <c r="C204" s="247"/>
      <c r="D204" s="247"/>
      <c r="E204" s="247"/>
      <c r="F204" s="268" t="s">
        <v>48</v>
      </c>
      <c r="G204" s="247"/>
      <c r="H204" s="373" t="s">
        <v>720</v>
      </c>
      <c r="I204" s="373"/>
      <c r="J204" s="373"/>
      <c r="K204" s="293"/>
    </row>
    <row r="205" spans="2:11" s="1" customFormat="1" ht="15" customHeight="1">
      <c r="B205" s="270"/>
      <c r="C205" s="247"/>
      <c r="D205" s="247"/>
      <c r="E205" s="247"/>
      <c r="F205" s="268" t="s">
        <v>46</v>
      </c>
      <c r="G205" s="247"/>
      <c r="H205" s="373" t="s">
        <v>721</v>
      </c>
      <c r="I205" s="373"/>
      <c r="J205" s="373"/>
      <c r="K205" s="293"/>
    </row>
    <row r="206" spans="2:11" s="1" customFormat="1" ht="15" customHeight="1">
      <c r="B206" s="270"/>
      <c r="C206" s="247"/>
      <c r="D206" s="247"/>
      <c r="E206" s="247"/>
      <c r="F206" s="268" t="s">
        <v>47</v>
      </c>
      <c r="G206" s="247"/>
      <c r="H206" s="373" t="s">
        <v>722</v>
      </c>
      <c r="I206" s="373"/>
      <c r="J206" s="373"/>
      <c r="K206" s="293"/>
    </row>
    <row r="207" spans="2:11" s="1" customFormat="1" ht="15" customHeight="1">
      <c r="B207" s="270"/>
      <c r="C207" s="247"/>
      <c r="D207" s="247"/>
      <c r="E207" s="247"/>
      <c r="F207" s="268"/>
      <c r="G207" s="247"/>
      <c r="H207" s="247"/>
      <c r="I207" s="247"/>
      <c r="J207" s="247"/>
      <c r="K207" s="293"/>
    </row>
    <row r="208" spans="2:11" s="1" customFormat="1" ht="15" customHeight="1">
      <c r="B208" s="270"/>
      <c r="C208" s="247" t="s">
        <v>663</v>
      </c>
      <c r="D208" s="247"/>
      <c r="E208" s="247"/>
      <c r="F208" s="268" t="s">
        <v>79</v>
      </c>
      <c r="G208" s="247"/>
      <c r="H208" s="373" t="s">
        <v>723</v>
      </c>
      <c r="I208" s="373"/>
      <c r="J208" s="373"/>
      <c r="K208" s="293"/>
    </row>
    <row r="209" spans="2:11" s="1" customFormat="1" ht="15" customHeight="1">
      <c r="B209" s="270"/>
      <c r="C209" s="247"/>
      <c r="D209" s="247"/>
      <c r="E209" s="247"/>
      <c r="F209" s="268" t="s">
        <v>559</v>
      </c>
      <c r="G209" s="247"/>
      <c r="H209" s="373" t="s">
        <v>560</v>
      </c>
      <c r="I209" s="373"/>
      <c r="J209" s="373"/>
      <c r="K209" s="293"/>
    </row>
    <row r="210" spans="2:11" s="1" customFormat="1" ht="15" customHeight="1">
      <c r="B210" s="270"/>
      <c r="C210" s="247"/>
      <c r="D210" s="247"/>
      <c r="E210" s="247"/>
      <c r="F210" s="268" t="s">
        <v>557</v>
      </c>
      <c r="G210" s="247"/>
      <c r="H210" s="373" t="s">
        <v>724</v>
      </c>
      <c r="I210" s="373"/>
      <c r="J210" s="373"/>
      <c r="K210" s="293"/>
    </row>
    <row r="211" spans="2:11" s="1" customFormat="1" ht="15" customHeight="1">
      <c r="B211" s="311"/>
      <c r="C211" s="247"/>
      <c r="D211" s="247"/>
      <c r="E211" s="247"/>
      <c r="F211" s="268" t="s">
        <v>561</v>
      </c>
      <c r="G211" s="306"/>
      <c r="H211" s="374" t="s">
        <v>562</v>
      </c>
      <c r="I211" s="374"/>
      <c r="J211" s="374"/>
      <c r="K211" s="312"/>
    </row>
    <row r="212" spans="2:11" s="1" customFormat="1" ht="15" customHeight="1">
      <c r="B212" s="311"/>
      <c r="C212" s="247"/>
      <c r="D212" s="247"/>
      <c r="E212" s="247"/>
      <c r="F212" s="268" t="s">
        <v>563</v>
      </c>
      <c r="G212" s="306"/>
      <c r="H212" s="374" t="s">
        <v>725</v>
      </c>
      <c r="I212" s="374"/>
      <c r="J212" s="374"/>
      <c r="K212" s="312"/>
    </row>
    <row r="213" spans="2:11" s="1" customFormat="1" ht="15" customHeight="1">
      <c r="B213" s="311"/>
      <c r="C213" s="247"/>
      <c r="D213" s="247"/>
      <c r="E213" s="247"/>
      <c r="F213" s="268"/>
      <c r="G213" s="306"/>
      <c r="H213" s="297"/>
      <c r="I213" s="297"/>
      <c r="J213" s="297"/>
      <c r="K213" s="312"/>
    </row>
    <row r="214" spans="2:11" s="1" customFormat="1" ht="15" customHeight="1">
      <c r="B214" s="311"/>
      <c r="C214" s="247" t="s">
        <v>687</v>
      </c>
      <c r="D214" s="247"/>
      <c r="E214" s="247"/>
      <c r="F214" s="268">
        <v>1</v>
      </c>
      <c r="G214" s="306"/>
      <c r="H214" s="374" t="s">
        <v>726</v>
      </c>
      <c r="I214" s="374"/>
      <c r="J214" s="374"/>
      <c r="K214" s="312"/>
    </row>
    <row r="215" spans="2:11" s="1" customFormat="1" ht="15" customHeight="1">
      <c r="B215" s="311"/>
      <c r="C215" s="247"/>
      <c r="D215" s="247"/>
      <c r="E215" s="247"/>
      <c r="F215" s="268">
        <v>2</v>
      </c>
      <c r="G215" s="306"/>
      <c r="H215" s="374" t="s">
        <v>727</v>
      </c>
      <c r="I215" s="374"/>
      <c r="J215" s="374"/>
      <c r="K215" s="312"/>
    </row>
    <row r="216" spans="2:11" s="1" customFormat="1" ht="15" customHeight="1">
      <c r="B216" s="311"/>
      <c r="C216" s="247"/>
      <c r="D216" s="247"/>
      <c r="E216" s="247"/>
      <c r="F216" s="268">
        <v>3</v>
      </c>
      <c r="G216" s="306"/>
      <c r="H216" s="374" t="s">
        <v>728</v>
      </c>
      <c r="I216" s="374"/>
      <c r="J216" s="374"/>
      <c r="K216" s="312"/>
    </row>
    <row r="217" spans="2:11" s="1" customFormat="1" ht="15" customHeight="1">
      <c r="B217" s="311"/>
      <c r="C217" s="247"/>
      <c r="D217" s="247"/>
      <c r="E217" s="247"/>
      <c r="F217" s="268">
        <v>4</v>
      </c>
      <c r="G217" s="306"/>
      <c r="H217" s="374" t="s">
        <v>729</v>
      </c>
      <c r="I217" s="374"/>
      <c r="J217" s="374"/>
      <c r="K217" s="312"/>
    </row>
    <row r="218" spans="2:11" s="1" customFormat="1" ht="12.75" customHeight="1">
      <c r="B218" s="313"/>
      <c r="C218" s="314"/>
      <c r="D218" s="314"/>
      <c r="E218" s="314"/>
      <c r="F218" s="314"/>
      <c r="G218" s="314"/>
      <c r="H218" s="314"/>
      <c r="I218" s="314"/>
      <c r="J218" s="314"/>
      <c r="K218" s="315"/>
    </row>
  </sheetData>
  <sheetProtection formatCells="0" formatColumns="0" formatRows="0" insertColumns="0" insertRows="0" insertHyperlinks="0" deleteColumns="0" deleteRows="0" sort="0" autoFilter="0" pivotTables="0"/>
  <mergeCells count="77">
    <mergeCell ref="G44:J44"/>
    <mergeCell ref="G45:J45"/>
    <mergeCell ref="C3:J3"/>
    <mergeCell ref="C4:J4"/>
    <mergeCell ref="C6:J6"/>
    <mergeCell ref="C7:J7"/>
    <mergeCell ref="G39:J39"/>
    <mergeCell ref="G40:J40"/>
    <mergeCell ref="G41:J41"/>
    <mergeCell ref="G42:J42"/>
    <mergeCell ref="G43:J43"/>
    <mergeCell ref="D34:J34"/>
    <mergeCell ref="D35:J35"/>
    <mergeCell ref="G36:J36"/>
    <mergeCell ref="G37:J37"/>
    <mergeCell ref="G38:J38"/>
    <mergeCell ref="D27:J27"/>
    <mergeCell ref="D28:J28"/>
    <mergeCell ref="D30:J30"/>
    <mergeCell ref="D31:J31"/>
    <mergeCell ref="D33:J33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65:J65"/>
    <mergeCell ref="D66:J66"/>
    <mergeCell ref="D67:J67"/>
    <mergeCell ref="D68:J68"/>
    <mergeCell ref="D69:J69"/>
    <mergeCell ref="D59:J59"/>
    <mergeCell ref="D60:J60"/>
    <mergeCell ref="D61:J61"/>
    <mergeCell ref="D62:J62"/>
    <mergeCell ref="D63:J63"/>
    <mergeCell ref="C52:J52"/>
    <mergeCell ref="C54:J54"/>
    <mergeCell ref="C55:J55"/>
    <mergeCell ref="C57:J57"/>
    <mergeCell ref="D58:J58"/>
    <mergeCell ref="D47:J47"/>
    <mergeCell ref="E48:J48"/>
    <mergeCell ref="E49:J49"/>
    <mergeCell ref="E50:J50"/>
    <mergeCell ref="D51:J51"/>
    <mergeCell ref="H212:J212"/>
    <mergeCell ref="H214:J214"/>
    <mergeCell ref="H215:J215"/>
    <mergeCell ref="H216:J216"/>
    <mergeCell ref="H217:J217"/>
    <mergeCell ref="H206:J206"/>
    <mergeCell ref="H208:J208"/>
    <mergeCell ref="H209:J209"/>
    <mergeCell ref="H210:J210"/>
    <mergeCell ref="H211:J211"/>
    <mergeCell ref="H200:J200"/>
    <mergeCell ref="H202:J202"/>
    <mergeCell ref="H203:J203"/>
    <mergeCell ref="H204:J204"/>
    <mergeCell ref="H205:J205"/>
    <mergeCell ref="C102:J102"/>
    <mergeCell ref="C122:J122"/>
    <mergeCell ref="C147:J147"/>
    <mergeCell ref="C165:J165"/>
    <mergeCell ref="C199:J199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8</vt:i4>
      </vt:variant>
      <vt:variant>
        <vt:lpstr>Pojmenované oblasti</vt:lpstr>
      </vt:variant>
      <vt:variant>
        <vt:i4>15</vt:i4>
      </vt:variant>
    </vt:vector>
  </HeadingPairs>
  <TitlesOfParts>
    <vt:vector size="23" baseType="lpstr">
      <vt:lpstr>Rekapitulace stavby</vt:lpstr>
      <vt:lpstr>SO-01.1 - Vegetační úprav...</vt:lpstr>
      <vt:lpstr>SO-01.2 - Vegetační úprav...</vt:lpstr>
      <vt:lpstr>SO-01.3 - Vegetační úprav...</vt:lpstr>
      <vt:lpstr>SO-01.4 - Vegetační úprav...</vt:lpstr>
      <vt:lpstr>SO-02 - Plazníky</vt:lpstr>
      <vt:lpstr>VRN - Vedlejší rozpočtové...</vt:lpstr>
      <vt:lpstr>Pokyny pro vyplnění</vt:lpstr>
      <vt:lpstr>'Rekapitulace stavby'!Názvy_tisku</vt:lpstr>
      <vt:lpstr>'SO-01.1 - Vegetační úprav...'!Názvy_tisku</vt:lpstr>
      <vt:lpstr>'SO-01.2 - Vegetační úprav...'!Názvy_tisku</vt:lpstr>
      <vt:lpstr>'SO-01.3 - Vegetační úprav...'!Názvy_tisku</vt:lpstr>
      <vt:lpstr>'SO-01.4 - Vegetační úprav...'!Názvy_tisku</vt:lpstr>
      <vt:lpstr>'SO-02 - Plazníky'!Názvy_tisku</vt:lpstr>
      <vt:lpstr>'VRN - Vedlejší rozpočtové...'!Názvy_tisku</vt:lpstr>
      <vt:lpstr>'Pokyny pro vyplnění'!Oblast_tisku</vt:lpstr>
      <vt:lpstr>'Rekapitulace stavby'!Oblast_tisku</vt:lpstr>
      <vt:lpstr>'SO-01.1 - Vegetační úprav...'!Oblast_tisku</vt:lpstr>
      <vt:lpstr>'SO-01.2 - Vegetační úprav...'!Oblast_tisku</vt:lpstr>
      <vt:lpstr>'SO-01.3 - Vegetační úprav...'!Oblast_tisku</vt:lpstr>
      <vt:lpstr>'SO-01.4 - Vegetační úprav...'!Oblast_tisku</vt:lpstr>
      <vt:lpstr>'SO-02 - Plazníky'!Oblast_tisku</vt:lpstr>
      <vt:lpstr>'VRN - Vedlejší rozpočtové...'!Oblast_tisku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Hana T</dc:creator>
  <cp:lastModifiedBy>HanaT</cp:lastModifiedBy>
  <dcterms:created xsi:type="dcterms:W3CDTF">2022-05-09T11:15:03Z</dcterms:created>
  <dcterms:modified xsi:type="dcterms:W3CDTF">2022-05-09T11:16:20Z</dcterms:modified>
</cp:coreProperties>
</file>